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gnettamu0-my.sharepoint.com/personal/will_keeling_agnet_tamu_edu/Documents/Budgets/"/>
    </mc:Choice>
  </mc:AlternateContent>
  <xr:revisionPtr revIDLastSave="25" documentId="8_{E2C23146-2741-43C0-AC1A-0A576267D107}" xr6:coauthVersionLast="47" xr6:coauthVersionMax="47" xr10:uidLastSave="{41EA3BA1-D9D9-4030-A89C-8221B7027592}"/>
  <workbookProtection workbookAlgorithmName="SHA-512" workbookHashValue="u3osYcmWG6nrOEBZpQTNfdM5bcVXpxsHZopClZf9EsmZWu8cZ8IXxAz8HZOBD4By+o5Ow8V6Sd2Bvf0vFd+THQ==" workbookSaltValue="Sf4WevcFwyYB+AXCEA5NZw==" workbookSpinCount="100000" lockStructure="1"/>
  <bookViews>
    <workbookView xWindow="28680" yWindow="-120" windowWidth="29040" windowHeight="17520" xr2:uid="{248DF5E1-016A-4699-9FD8-C5ED3EF3495F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I16" i="1"/>
  <c r="N16" i="1" s="1"/>
  <c r="O16" i="1" s="1"/>
  <c r="H16" i="1"/>
  <c r="P16" i="1" l="1"/>
  <c r="H18" i="1"/>
  <c r="J18" i="1"/>
  <c r="J14" i="1" l="1"/>
  <c r="J15" i="1"/>
  <c r="J17" i="1"/>
  <c r="J13" i="1"/>
  <c r="I14" i="1"/>
  <c r="I15" i="1"/>
  <c r="I17" i="1"/>
  <c r="I18" i="1"/>
  <c r="I13" i="1"/>
  <c r="H15" i="1"/>
  <c r="H17" i="1"/>
  <c r="H14" i="1"/>
  <c r="H13" i="1"/>
  <c r="N14" i="1" l="1"/>
  <c r="N17" i="1"/>
  <c r="O17" i="1" s="1"/>
  <c r="N15" i="1"/>
  <c r="N13" i="1"/>
  <c r="N18" i="1"/>
  <c r="O18" i="1" s="1"/>
  <c r="P14" i="1" l="1"/>
  <c r="O14" i="1"/>
  <c r="P15" i="1"/>
  <c r="O15" i="1"/>
  <c r="P13" i="1"/>
  <c r="O13" i="1"/>
  <c r="P17" i="1"/>
  <c r="P18" i="1"/>
</calcChain>
</file>

<file path=xl/sharedStrings.xml><?xml version="1.0" encoding="utf-8"?>
<sst xmlns="http://schemas.openxmlformats.org/spreadsheetml/2006/main" count="71" uniqueCount="54">
  <si>
    <t>Marketing Year</t>
  </si>
  <si>
    <t>Final MYA Price</t>
  </si>
  <si>
    <t>Reference</t>
  </si>
  <si>
    <t>Projected</t>
  </si>
  <si>
    <t>Loan</t>
  </si>
  <si>
    <t xml:space="preserve">Projected </t>
  </si>
  <si>
    <t xml:space="preserve"> Projected</t>
  </si>
  <si>
    <t>Maximum PLC</t>
  </si>
  <si>
    <t>CC Yield</t>
  </si>
  <si>
    <t>Payment</t>
  </si>
  <si>
    <t>reach</t>
  </si>
  <si>
    <t>Rate</t>
  </si>
  <si>
    <t>Crop</t>
  </si>
  <si>
    <t>Published</t>
  </si>
  <si>
    <t>Unit</t>
  </si>
  <si>
    <t>Price</t>
  </si>
  <si>
    <t>Effective Price</t>
  </si>
  <si>
    <t>PLC Pmt Rate</t>
  </si>
  <si>
    <t>Payment Rate</t>
  </si>
  <si>
    <t>per acre</t>
  </si>
  <si>
    <t>Seed Cotton</t>
  </si>
  <si>
    <t>Pounds</t>
  </si>
  <si>
    <t>X .85</t>
  </si>
  <si>
    <t>Peanuts</t>
  </si>
  <si>
    <t>Sorghum</t>
  </si>
  <si>
    <t>Bushels</t>
  </si>
  <si>
    <t>Corn</t>
  </si>
  <si>
    <t>Soybeans</t>
  </si>
  <si>
    <t>Sequester</t>
  </si>
  <si>
    <t>Estimated</t>
  </si>
  <si>
    <t>Seed Cotton, Peanuts, Sorghum, Corn, Soybeans</t>
  </si>
  <si>
    <t>Enter your MYA Projected Price</t>
  </si>
  <si>
    <t>Enter your CC Farm Yield</t>
  </si>
  <si>
    <t>PLC Calculator</t>
  </si>
  <si>
    <t>Download from: southplainsprofit.tamu.edu</t>
  </si>
  <si>
    <t xml:space="preserve">Acres to </t>
  </si>
  <si>
    <t>Wheat</t>
  </si>
  <si>
    <t>Acres</t>
  </si>
  <si>
    <t>Total</t>
  </si>
  <si>
    <t xml:space="preserve">Enter Total acres </t>
  </si>
  <si>
    <t>Red Cell: O12</t>
  </si>
  <si>
    <t>(Marketing Year is 2024/2025)</t>
  </si>
  <si>
    <t>(Plant April-June 2024, Harvest Fall 2024, Payments Fall 2025)</t>
  </si>
  <si>
    <t>Contact Andrew Wright, if you have any questions</t>
  </si>
  <si>
    <t>Texas A&amp;M AgriLife Extension, 806-746-6101</t>
  </si>
  <si>
    <t>As of: January 10, 2025</t>
  </si>
  <si>
    <t>Estimated PLC Payments for Crop Year 2024</t>
  </si>
  <si>
    <t xml:space="preserve">      2024/2025</t>
  </si>
  <si>
    <t>8/1/24 - 7/31/25</t>
  </si>
  <si>
    <t>9/1/24 - 9/31/25</t>
  </si>
  <si>
    <t>6/1/24 - 5/31/25</t>
  </si>
  <si>
    <t>Aug 29,2025</t>
  </si>
  <si>
    <t>Sept 30,2025</t>
  </si>
  <si>
    <t>June 30,2025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</si>
</sst>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.0000"/>
    <numFmt numFmtId="165" formatCode="&quot;$&quot;#,##0.00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color rgb="FF963634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2" xfId="0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164" fontId="4" fillId="0" borderId="6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65" fontId="4" fillId="0" borderId="3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1" fillId="2" borderId="3" xfId="0" applyNumberFormat="1" applyFont="1" applyFill="1" applyBorder="1" applyAlignment="1">
      <alignment horizontal="center"/>
    </xf>
    <xf numFmtId="10" fontId="1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6" fontId="1" fillId="2" borderId="3" xfId="0" applyNumberFormat="1" applyFont="1" applyFill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66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4" fillId="0" borderId="5" xfId="0" applyFont="1" applyBorder="1" applyAlignment="1" applyProtection="1">
      <alignment horizontal="center"/>
      <protection locked="0"/>
    </xf>
    <xf numFmtId="164" fontId="4" fillId="0" borderId="11" xfId="0" applyNumberFormat="1" applyFont="1" applyBorder="1" applyAlignment="1" applyProtection="1">
      <alignment horizontal="center"/>
      <protection locked="0"/>
    </xf>
    <xf numFmtId="0" fontId="0" fillId="0" borderId="15" xfId="0" applyBorder="1"/>
    <xf numFmtId="0" fontId="0" fillId="0" borderId="9" xfId="0" applyBorder="1"/>
    <xf numFmtId="0" fontId="0" fillId="0" borderId="17" xfId="0" applyBorder="1"/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14" xfId="0" applyBorder="1"/>
    <xf numFmtId="0" fontId="5" fillId="0" borderId="12" xfId="0" applyFont="1" applyBorder="1"/>
    <xf numFmtId="0" fontId="0" fillId="0" borderId="12" xfId="0" applyBorder="1"/>
    <xf numFmtId="15" fontId="1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agrilifeextension.tamu.ed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888672" cy="1111268"/>
    <xdr:pic>
      <xdr:nvPicPr>
        <xdr:cNvPr id="2" name="Picture 4" descr="TAMAgEXT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7C7C5C-95BA-4B6D-9A82-BCAB26C8D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82880"/>
          <a:ext cx="2888672" cy="1111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5</xdr:col>
      <xdr:colOff>266700</xdr:colOff>
      <xdr:row>18</xdr:row>
      <xdr:rowOff>50800</xdr:rowOff>
    </xdr:from>
    <xdr:to>
      <xdr:col>5</xdr:col>
      <xdr:colOff>751332</xdr:colOff>
      <xdr:row>22</xdr:row>
      <xdr:rowOff>50000</xdr:rowOff>
    </xdr:to>
    <xdr:sp macro="" textlink="">
      <xdr:nvSpPr>
        <xdr:cNvPr id="4" name="Up Arrow 2">
          <a:extLst>
            <a:ext uri="{FF2B5EF4-FFF2-40B4-BE49-F238E27FC236}">
              <a16:creationId xmlns:a16="http://schemas.microsoft.com/office/drawing/2014/main" id="{86632C41-0FC5-4AEA-8FD2-2D19C23AC088}"/>
            </a:ext>
          </a:extLst>
        </xdr:cNvPr>
        <xdr:cNvSpPr/>
      </xdr:nvSpPr>
      <xdr:spPr>
        <a:xfrm>
          <a:off x="4279900" y="3318933"/>
          <a:ext cx="484632" cy="744267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99060</xdr:colOff>
      <xdr:row>18</xdr:row>
      <xdr:rowOff>60960</xdr:rowOff>
    </xdr:from>
    <xdr:to>
      <xdr:col>10</xdr:col>
      <xdr:colOff>583692</xdr:colOff>
      <xdr:row>22</xdr:row>
      <xdr:rowOff>76200</xdr:rowOff>
    </xdr:to>
    <xdr:sp macro="" textlink="">
      <xdr:nvSpPr>
        <xdr:cNvPr id="5" name="Up Arrow 2">
          <a:extLst>
            <a:ext uri="{FF2B5EF4-FFF2-40B4-BE49-F238E27FC236}">
              <a16:creationId xmlns:a16="http://schemas.microsoft.com/office/drawing/2014/main" id="{8830E05B-948C-472F-81DC-5B7A8EACE14A}"/>
            </a:ext>
          </a:extLst>
        </xdr:cNvPr>
        <xdr:cNvSpPr/>
      </xdr:nvSpPr>
      <xdr:spPr>
        <a:xfrm>
          <a:off x="8370993" y="3329093"/>
          <a:ext cx="484632" cy="760307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222250</xdr:colOff>
      <xdr:row>18</xdr:row>
      <xdr:rowOff>52915</xdr:rowOff>
    </xdr:from>
    <xdr:to>
      <xdr:col>14</xdr:col>
      <xdr:colOff>709083</xdr:colOff>
      <xdr:row>22</xdr:row>
      <xdr:rowOff>84666</xdr:rowOff>
    </xdr:to>
    <xdr:sp macro="" textlink="">
      <xdr:nvSpPr>
        <xdr:cNvPr id="3" name="Arrow: Up 2">
          <a:extLst>
            <a:ext uri="{FF2B5EF4-FFF2-40B4-BE49-F238E27FC236}">
              <a16:creationId xmlns:a16="http://schemas.microsoft.com/office/drawing/2014/main" id="{CA7EAC39-6249-469E-A540-B69505451434}"/>
            </a:ext>
          </a:extLst>
        </xdr:cNvPr>
        <xdr:cNvSpPr/>
      </xdr:nvSpPr>
      <xdr:spPr>
        <a:xfrm>
          <a:off x="10900833" y="3577165"/>
          <a:ext cx="486833" cy="793751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16054-0B57-4A64-AD1C-0DB2DC735AB5}">
  <sheetPr codeName="Sheet1"/>
  <dimension ref="A8:P36"/>
  <sheetViews>
    <sheetView showGridLines="0" tabSelected="1" zoomScale="90" zoomScaleNormal="90" workbookViewId="0">
      <selection activeCell="J42" sqref="J42"/>
    </sheetView>
  </sheetViews>
  <sheetFormatPr defaultRowHeight="15" x14ac:dyDescent="0.25"/>
  <cols>
    <col min="1" max="1" width="13.85546875" customWidth="1"/>
    <col min="2" max="2" width="16.140625" customWidth="1"/>
    <col min="3" max="3" width="13.5703125" bestFit="1" customWidth="1"/>
    <col min="4" max="4" width="7.140625" bestFit="1" customWidth="1"/>
    <col min="5" max="5" width="9.28515625" bestFit="1" customWidth="1"/>
    <col min="6" max="6" width="15" customWidth="1"/>
    <col min="8" max="8" width="12.7109375" bestFit="1" customWidth="1"/>
    <col min="9" max="9" width="12.85546875" customWidth="1"/>
    <col min="10" max="10" width="13.7109375" customWidth="1"/>
    <col min="13" max="13" width="9.7109375" customWidth="1"/>
    <col min="14" max="14" width="10" customWidth="1"/>
    <col min="15" max="15" width="13.85546875" customWidth="1"/>
    <col min="16" max="16" width="10" bestFit="1" customWidth="1"/>
  </cols>
  <sheetData>
    <row r="8" spans="1:16" ht="21" x14ac:dyDescent="0.35">
      <c r="A8" s="1"/>
      <c r="B8" s="1"/>
      <c r="C8" s="1"/>
      <c r="D8" s="1"/>
      <c r="E8" s="1"/>
      <c r="F8" s="52" t="s">
        <v>46</v>
      </c>
      <c r="G8" s="52"/>
      <c r="H8" s="52"/>
      <c r="I8" s="52"/>
      <c r="J8" s="52"/>
      <c r="K8" s="52"/>
      <c r="L8" s="1"/>
      <c r="M8" s="1"/>
      <c r="N8" s="1"/>
      <c r="O8" s="1"/>
      <c r="P8" s="1"/>
    </row>
    <row r="9" spans="1:16" x14ac:dyDescent="0.25">
      <c r="A9" s="50" t="s">
        <v>45</v>
      </c>
      <c r="B9" s="51"/>
      <c r="C9" s="1"/>
      <c r="D9" s="1"/>
      <c r="E9" s="1"/>
      <c r="F9" s="1" t="s">
        <v>30</v>
      </c>
      <c r="G9" s="1"/>
      <c r="H9" s="1"/>
      <c r="I9" s="1"/>
      <c r="J9" s="1"/>
      <c r="K9" s="1"/>
      <c r="L9" s="1"/>
      <c r="M9" s="1"/>
      <c r="N9" s="1"/>
      <c r="O9" s="1"/>
      <c r="P9" s="44"/>
    </row>
    <row r="10" spans="1:16" x14ac:dyDescent="0.25">
      <c r="A10" s="43"/>
      <c r="D10" s="53" t="s">
        <v>41</v>
      </c>
      <c r="E10" s="53"/>
      <c r="F10" s="53"/>
      <c r="G10" s="1" t="s">
        <v>42</v>
      </c>
      <c r="H10" s="1"/>
      <c r="I10" s="1"/>
      <c r="J10" s="1"/>
      <c r="K10" s="1"/>
      <c r="L10" s="1"/>
      <c r="N10" t="s">
        <v>29</v>
      </c>
      <c r="O10" s="46" t="s">
        <v>38</v>
      </c>
      <c r="P10" s="45" t="s">
        <v>35</v>
      </c>
    </row>
    <row r="11" spans="1:16" x14ac:dyDescent="0.25">
      <c r="A11" s="3"/>
      <c r="B11" s="3" t="s">
        <v>0</v>
      </c>
      <c r="C11" s="3" t="s">
        <v>1</v>
      </c>
      <c r="D11" s="3"/>
      <c r="E11" s="3" t="s">
        <v>2</v>
      </c>
      <c r="F11" s="10" t="s">
        <v>3</v>
      </c>
      <c r="G11" s="3" t="s">
        <v>4</v>
      </c>
      <c r="H11" s="3" t="s">
        <v>5</v>
      </c>
      <c r="I11" s="3" t="s">
        <v>6</v>
      </c>
      <c r="J11" s="3" t="s">
        <v>7</v>
      </c>
      <c r="K11" s="3" t="s">
        <v>8</v>
      </c>
      <c r="L11" s="28"/>
      <c r="M11" s="3" t="s">
        <v>28</v>
      </c>
      <c r="N11" s="29" t="s">
        <v>9</v>
      </c>
      <c r="O11" s="3" t="s">
        <v>37</v>
      </c>
      <c r="P11" s="3" t="s">
        <v>10</v>
      </c>
    </row>
    <row r="12" spans="1:16" ht="15.75" thickBot="1" x14ac:dyDescent="0.3">
      <c r="A12" s="12" t="s">
        <v>12</v>
      </c>
      <c r="B12" s="11" t="s">
        <v>47</v>
      </c>
      <c r="C12" s="11" t="s">
        <v>13</v>
      </c>
      <c r="D12" s="11" t="s">
        <v>14</v>
      </c>
      <c r="E12" s="11" t="s">
        <v>15</v>
      </c>
      <c r="F12" s="11" t="s">
        <v>1</v>
      </c>
      <c r="G12" s="11" t="s">
        <v>11</v>
      </c>
      <c r="H12" s="11" t="s">
        <v>16</v>
      </c>
      <c r="I12" s="11" t="s">
        <v>17</v>
      </c>
      <c r="J12" s="11" t="s">
        <v>18</v>
      </c>
      <c r="K12" s="11" t="s">
        <v>19</v>
      </c>
      <c r="L12" s="30">
        <v>0.85</v>
      </c>
      <c r="M12" s="31" t="s">
        <v>11</v>
      </c>
      <c r="N12" s="32" t="s">
        <v>19</v>
      </c>
      <c r="O12" s="47">
        <v>120</v>
      </c>
      <c r="P12" s="33">
        <v>125000</v>
      </c>
    </row>
    <row r="13" spans="1:16" x14ac:dyDescent="0.25">
      <c r="A13" s="55" t="s">
        <v>20</v>
      </c>
      <c r="B13" s="13" t="s">
        <v>48</v>
      </c>
      <c r="C13" s="54">
        <v>45930</v>
      </c>
      <c r="D13" s="13" t="s">
        <v>21</v>
      </c>
      <c r="E13" s="15">
        <v>0.36699999999999999</v>
      </c>
      <c r="F13" s="42">
        <v>0.34329999999999999</v>
      </c>
      <c r="G13" s="24">
        <v>0.25</v>
      </c>
      <c r="H13" s="25">
        <f>MAX(F13,G13)</f>
        <v>0.34329999999999999</v>
      </c>
      <c r="I13" s="26">
        <f>MAX((E13-F13),0)</f>
        <v>2.3699999999999999E-2</v>
      </c>
      <c r="J13" s="17">
        <f>E13-G13</f>
        <v>0.11699999999999999</v>
      </c>
      <c r="K13" s="41">
        <v>1200</v>
      </c>
      <c r="L13" s="13" t="s">
        <v>22</v>
      </c>
      <c r="M13" s="34">
        <v>6.8000000000000005E-2</v>
      </c>
      <c r="N13" s="35">
        <f>I13*K13*0.85*0.932</f>
        <v>22.530167999999996</v>
      </c>
      <c r="O13" s="36">
        <f>N13*$O$12</f>
        <v>2703.6201599999995</v>
      </c>
      <c r="P13" s="37">
        <f t="shared" ref="P13:P18" si="0">125000/N13</f>
        <v>5548.116640763621</v>
      </c>
    </row>
    <row r="14" spans="1:16" x14ac:dyDescent="0.25">
      <c r="A14" s="56" t="s">
        <v>23</v>
      </c>
      <c r="B14" s="16" t="s">
        <v>48</v>
      </c>
      <c r="C14" s="14" t="s">
        <v>51</v>
      </c>
      <c r="D14" s="14" t="s">
        <v>21</v>
      </c>
      <c r="E14" s="17">
        <v>0.26750000000000002</v>
      </c>
      <c r="F14" s="4">
        <v>0.26</v>
      </c>
      <c r="G14" s="17">
        <v>0.17749999999999999</v>
      </c>
      <c r="H14" s="20">
        <f>MAX(F14,G14)</f>
        <v>0.26</v>
      </c>
      <c r="I14" s="17">
        <f t="shared" ref="I14:I18" si="1">MAX((E14-F14),0)</f>
        <v>7.5000000000000067E-3</v>
      </c>
      <c r="J14" s="17">
        <f t="shared" ref="J14:J18" si="2">E14-G14</f>
        <v>9.0000000000000024E-2</v>
      </c>
      <c r="K14" s="5">
        <v>3000</v>
      </c>
      <c r="L14" s="14" t="s">
        <v>22</v>
      </c>
      <c r="M14" s="34">
        <v>6.8000000000000005E-2</v>
      </c>
      <c r="N14" s="35">
        <f t="shared" ref="N14:N18" si="3">I14*K14*0.85*0.932</f>
        <v>17.824500000000018</v>
      </c>
      <c r="O14" s="36">
        <f t="shared" ref="O14:O18" si="4">N14*$O$12</f>
        <v>2138.9400000000023</v>
      </c>
      <c r="P14" s="37">
        <f t="shared" si="0"/>
        <v>7012.8194339252077</v>
      </c>
    </row>
    <row r="15" spans="1:16" x14ac:dyDescent="0.25">
      <c r="A15" s="56" t="s">
        <v>24</v>
      </c>
      <c r="B15" s="18" t="s">
        <v>49</v>
      </c>
      <c r="C15" s="19" t="s">
        <v>52</v>
      </c>
      <c r="D15" s="19" t="s">
        <v>25</v>
      </c>
      <c r="E15" s="20">
        <v>3.95</v>
      </c>
      <c r="F15" s="6">
        <v>4.25</v>
      </c>
      <c r="G15" s="20">
        <v>1.95</v>
      </c>
      <c r="H15" s="20">
        <f t="shared" ref="H15:H18" si="5">MAX(F15,G15)</f>
        <v>4.25</v>
      </c>
      <c r="I15" s="17">
        <f t="shared" si="1"/>
        <v>0</v>
      </c>
      <c r="J15" s="17">
        <f t="shared" si="2"/>
        <v>2</v>
      </c>
      <c r="K15" s="7">
        <v>50</v>
      </c>
      <c r="L15" s="19" t="s">
        <v>22</v>
      </c>
      <c r="M15" s="34">
        <v>6.8000000000000005E-2</v>
      </c>
      <c r="N15" s="35">
        <f t="shared" si="3"/>
        <v>0</v>
      </c>
      <c r="O15" s="36">
        <f t="shared" si="4"/>
        <v>0</v>
      </c>
      <c r="P15" s="37" t="e">
        <f t="shared" si="0"/>
        <v>#DIV/0!</v>
      </c>
    </row>
    <row r="16" spans="1:16" x14ac:dyDescent="0.25">
      <c r="A16" s="56" t="s">
        <v>36</v>
      </c>
      <c r="B16" s="18" t="s">
        <v>50</v>
      </c>
      <c r="C16" s="19" t="s">
        <v>53</v>
      </c>
      <c r="D16" s="19" t="s">
        <v>25</v>
      </c>
      <c r="E16" s="20">
        <v>5.5</v>
      </c>
      <c r="F16" s="6">
        <v>5.55</v>
      </c>
      <c r="G16" s="20">
        <v>2.94</v>
      </c>
      <c r="H16" s="20">
        <f t="shared" si="5"/>
        <v>5.55</v>
      </c>
      <c r="I16" s="17">
        <f t="shared" si="1"/>
        <v>0</v>
      </c>
      <c r="J16" s="17">
        <f t="shared" si="2"/>
        <v>2.56</v>
      </c>
      <c r="K16" s="7">
        <v>30</v>
      </c>
      <c r="L16" s="19" t="s">
        <v>22</v>
      </c>
      <c r="M16" s="34">
        <v>6.8000000000000005E-2</v>
      </c>
      <c r="N16" s="35">
        <f t="shared" si="3"/>
        <v>0</v>
      </c>
      <c r="O16" s="36">
        <f t="shared" si="4"/>
        <v>0</v>
      </c>
      <c r="P16" s="37" t="e">
        <f t="shared" si="0"/>
        <v>#DIV/0!</v>
      </c>
    </row>
    <row r="17" spans="1:16" x14ac:dyDescent="0.25">
      <c r="A17" s="56" t="s">
        <v>26</v>
      </c>
      <c r="B17" s="18" t="s">
        <v>49</v>
      </c>
      <c r="C17" s="19" t="s">
        <v>52</v>
      </c>
      <c r="D17" s="19" t="s">
        <v>25</v>
      </c>
      <c r="E17" s="20">
        <v>3.7</v>
      </c>
      <c r="F17" s="6">
        <v>4.25</v>
      </c>
      <c r="G17" s="20">
        <v>1.95</v>
      </c>
      <c r="H17" s="20">
        <f t="shared" si="5"/>
        <v>4.25</v>
      </c>
      <c r="I17" s="17">
        <f t="shared" si="1"/>
        <v>0</v>
      </c>
      <c r="J17" s="17">
        <f t="shared" si="2"/>
        <v>1.7500000000000002</v>
      </c>
      <c r="K17" s="7">
        <v>170</v>
      </c>
      <c r="L17" s="19" t="s">
        <v>22</v>
      </c>
      <c r="M17" s="34">
        <v>6.8000000000000005E-2</v>
      </c>
      <c r="N17" s="35">
        <f t="shared" si="3"/>
        <v>0</v>
      </c>
      <c r="O17" s="36">
        <f t="shared" si="4"/>
        <v>0</v>
      </c>
      <c r="P17" s="37" t="e">
        <f t="shared" si="0"/>
        <v>#DIV/0!</v>
      </c>
    </row>
    <row r="18" spans="1:16" ht="15.75" thickBot="1" x14ac:dyDescent="0.3">
      <c r="A18" s="57" t="s">
        <v>27</v>
      </c>
      <c r="B18" s="21" t="s">
        <v>49</v>
      </c>
      <c r="C18" s="22" t="s">
        <v>52</v>
      </c>
      <c r="D18" s="22" t="s">
        <v>25</v>
      </c>
      <c r="E18" s="23">
        <v>8.4</v>
      </c>
      <c r="F18" s="8">
        <v>10.199999999999999</v>
      </c>
      <c r="G18" s="23">
        <v>5</v>
      </c>
      <c r="H18" s="27">
        <f t="shared" si="5"/>
        <v>10.199999999999999</v>
      </c>
      <c r="I18" s="23">
        <f t="shared" si="1"/>
        <v>0</v>
      </c>
      <c r="J18" s="23">
        <f t="shared" si="2"/>
        <v>3.4000000000000004</v>
      </c>
      <c r="K18" s="9">
        <v>30</v>
      </c>
      <c r="L18" s="22" t="s">
        <v>22</v>
      </c>
      <c r="M18" s="38">
        <v>6.8000000000000005E-2</v>
      </c>
      <c r="N18" s="39">
        <f t="shared" si="3"/>
        <v>0</v>
      </c>
      <c r="O18" s="39">
        <f t="shared" si="4"/>
        <v>0</v>
      </c>
      <c r="P18" s="40" t="e">
        <f t="shared" si="0"/>
        <v>#DIV/0!</v>
      </c>
    </row>
    <row r="24" spans="1:16" x14ac:dyDescent="0.25">
      <c r="E24" s="49" t="s">
        <v>31</v>
      </c>
      <c r="F24" s="49"/>
      <c r="G24" s="49"/>
      <c r="J24" s="49" t="s">
        <v>32</v>
      </c>
      <c r="K24" s="49"/>
      <c r="L24" s="49"/>
      <c r="N24" s="49" t="s">
        <v>39</v>
      </c>
      <c r="O24" s="49"/>
      <c r="P24" s="49"/>
    </row>
    <row r="25" spans="1:16" x14ac:dyDescent="0.25">
      <c r="O25" t="s">
        <v>40</v>
      </c>
    </row>
    <row r="26" spans="1:1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8" spans="1:16" x14ac:dyDescent="0.25">
      <c r="A28" t="s">
        <v>33</v>
      </c>
      <c r="F28" t="s">
        <v>43</v>
      </c>
    </row>
    <row r="29" spans="1:16" x14ac:dyDescent="0.25">
      <c r="A29" t="s">
        <v>34</v>
      </c>
      <c r="F29" t="s">
        <v>44</v>
      </c>
    </row>
    <row r="36" spans="1:1" x14ac:dyDescent="0.25">
      <c r="A36" s="48"/>
    </row>
  </sheetData>
  <mergeCells count="6">
    <mergeCell ref="N24:P24"/>
    <mergeCell ref="A9:B9"/>
    <mergeCell ref="F8:K8"/>
    <mergeCell ref="D10:F10"/>
    <mergeCell ref="E24:G24"/>
    <mergeCell ref="J24:L24"/>
  </mergeCells>
  <pageMargins left="0.7" right="0.7" top="0.75" bottom="0.75" header="0.3" footer="0.3"/>
  <pageSetup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D250134912604CA98B2AB540C727B2" ma:contentTypeVersion="11" ma:contentTypeDescription="Create a new document." ma:contentTypeScope="" ma:versionID="3ad9c32a9623ac596bb687a3433aa2bb">
  <xsd:schema xmlns:xsd="http://www.w3.org/2001/XMLSchema" xmlns:xs="http://www.w3.org/2001/XMLSchema" xmlns:p="http://schemas.microsoft.com/office/2006/metadata/properties" xmlns:ns3="1b7420fc-c5bc-4031-a0c3-b5444b0489ae" xmlns:ns4="a85a65ae-1b16-4785-bfcc-4bc4216ef7c8" targetNamespace="http://schemas.microsoft.com/office/2006/metadata/properties" ma:root="true" ma:fieldsID="7ebf22ce1ef29eaf57fb56d2f40f17b3" ns3:_="" ns4:_="">
    <xsd:import namespace="1b7420fc-c5bc-4031-a0c3-b5444b0489ae"/>
    <xsd:import namespace="a85a65ae-1b16-4785-bfcc-4bc4216ef7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420fc-c5bc-4031-a0c3-b5444b0489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a65ae-1b16-4785-bfcc-4bc4216ef7c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2DEA81-07CA-4790-85D8-6E7E4A1D00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7420fc-c5bc-4031-a0c3-b5444b0489ae"/>
    <ds:schemaRef ds:uri="a85a65ae-1b16-4785-bfcc-4bc4216ef7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6F5595-CD22-45A9-8679-3AD16D5332D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73D3E2D-EA35-4B3B-9E5D-F4780E9294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Keeling</dc:creator>
  <cp:lastModifiedBy>Will S. Keeling</cp:lastModifiedBy>
  <cp:lastPrinted>2019-06-21T12:47:56Z</cp:lastPrinted>
  <dcterms:created xsi:type="dcterms:W3CDTF">2019-02-22T21:27:09Z</dcterms:created>
  <dcterms:modified xsi:type="dcterms:W3CDTF">2025-01-28T17:30:26Z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0x01010065D250134912604CA98B2AB540C727B2</vt:lpwstr>
  </property>
</Properties>
</file>