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ie.smith\Desktop\ProfitWedsite2017\"/>
    </mc:Choice>
  </mc:AlternateContent>
  <bookViews>
    <workbookView xWindow="90" yWindow="150" windowWidth="16260" windowHeight="6360"/>
  </bookViews>
  <sheets>
    <sheet name="1-PLCcalculator" sheetId="1" r:id="rId1"/>
    <sheet name="2Peanut Market Outlook for 2016" sheetId="2" r:id="rId2"/>
    <sheet name="Sheet3" sheetId="3" r:id="rId3"/>
  </sheets>
  <definedNames>
    <definedName name="_xlnm.Print_Area" localSheetId="0">'1-PLCcalculator'!$A$1:$Q$54</definedName>
  </definedNames>
  <calcPr calcId="171027"/>
</workbook>
</file>

<file path=xl/calcChain.xml><?xml version="1.0" encoding="utf-8"?>
<calcChain xmlns="http://schemas.openxmlformats.org/spreadsheetml/2006/main">
  <c r="P16" i="1" l="1"/>
  <c r="P15" i="1"/>
  <c r="P14" i="1"/>
  <c r="P13" i="1"/>
  <c r="J15" i="1" l="1"/>
  <c r="J16" i="1"/>
  <c r="H15" i="1"/>
  <c r="I15" i="1" s="1"/>
  <c r="H16" i="1"/>
  <c r="I16" i="1" s="1"/>
  <c r="N16" i="1" l="1"/>
  <c r="N15" i="1"/>
  <c r="H14" i="1"/>
  <c r="I14" i="1" s="1"/>
  <c r="J14" i="1"/>
  <c r="J13" i="1"/>
  <c r="O15" i="1" l="1"/>
  <c r="O16" i="1"/>
  <c r="N14" i="1"/>
  <c r="H13" i="1"/>
  <c r="I13" i="1" s="1"/>
  <c r="N13" i="1" s="1"/>
  <c r="O14" i="1" l="1"/>
  <c r="O13" i="1"/>
</calcChain>
</file>

<file path=xl/comments1.xml><?xml version="1.0" encoding="utf-8"?>
<comments xmlns="http://schemas.openxmlformats.org/spreadsheetml/2006/main">
  <authors>
    <author>Jackie Smith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Jackie Smith: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<sst xmlns="http://schemas.openxmlformats.org/spreadsheetml/2006/main" count="212" uniqueCount="185">
  <si>
    <t>Final MYA Price</t>
  </si>
  <si>
    <t>Published</t>
  </si>
  <si>
    <t>Marketing Year</t>
  </si>
  <si>
    <t>Unit</t>
  </si>
  <si>
    <t>Reference</t>
  </si>
  <si>
    <t>Price</t>
  </si>
  <si>
    <t>Loan</t>
  </si>
  <si>
    <t>Rate</t>
  </si>
  <si>
    <t>Effective Price</t>
  </si>
  <si>
    <t>PLC Pymt Rate</t>
  </si>
  <si>
    <t>Maximum PLC</t>
  </si>
  <si>
    <t>Paymt Rate</t>
  </si>
  <si>
    <t>Peanuts</t>
  </si>
  <si>
    <t>Sorghum</t>
  </si>
  <si>
    <t>CC Yield</t>
  </si>
  <si>
    <t>Pounds</t>
  </si>
  <si>
    <t>Bushels</t>
  </si>
  <si>
    <t xml:space="preserve">   X .85</t>
  </si>
  <si>
    <t>per acre</t>
  </si>
  <si>
    <t>Payment</t>
  </si>
  <si>
    <t>Estimated</t>
  </si>
  <si>
    <t>for 120</t>
  </si>
  <si>
    <t>Acres</t>
  </si>
  <si>
    <t>total pymt</t>
  </si>
  <si>
    <t>of</t>
  </si>
  <si>
    <t>Bailey</t>
  </si>
  <si>
    <t>Borden</t>
  </si>
  <si>
    <t>Castro</t>
  </si>
  <si>
    <t>Cochran</t>
  </si>
  <si>
    <t>Crosby</t>
  </si>
  <si>
    <t>Dawson</t>
  </si>
  <si>
    <t>Floyd</t>
  </si>
  <si>
    <t>Gaines</t>
  </si>
  <si>
    <t>Garza</t>
  </si>
  <si>
    <t>Hale</t>
  </si>
  <si>
    <t>Hockley</t>
  </si>
  <si>
    <t>Lamb</t>
  </si>
  <si>
    <t>Lubbock</t>
  </si>
  <si>
    <t>Lynn</t>
  </si>
  <si>
    <t>Mitchell</t>
  </si>
  <si>
    <t>Parmer</t>
  </si>
  <si>
    <t>Scurry</t>
  </si>
  <si>
    <t>Swisher</t>
  </si>
  <si>
    <t>Terry</t>
  </si>
  <si>
    <t>Yoakum</t>
  </si>
  <si>
    <t>https://www.fsa.usda.gov/programs-and-services/arcplc_program/arcplc-program-data/index</t>
  </si>
  <si>
    <t>MYA Price=national average price received by producers during the 12-month marketing year. Enter in Column F.</t>
  </si>
  <si>
    <t>Projected</t>
  </si>
  <si>
    <t xml:space="preserve">Projected </t>
  </si>
  <si>
    <t xml:space="preserve"> Projected</t>
  </si>
  <si>
    <t>Nathan B. Smith and Amanda R. Smith</t>
  </si>
  <si>
    <t>Peanut Supply and Demand Highlights</t>
  </si>
  <si>
    <t>Acreage Up Again for 2015</t>
  </si>
  <si>
    <t>–</t>
  </si>
  <si>
    <t>Georgia increased plantings in 2015 by 32 percent to</t>
  </si>
  <si>
    <t>The acreage increase reflects lower relative prices of corn, cotton and soybeans and the</t>
  </si>
  <si>
    <t>ability to plant peanuts on generic base acres as part of the farm safety net outlined in the</t>
  </si>
  <si>
    <t>2014 farm bill.</t>
  </si>
  <si>
    <t>Yield Improved to Stable</t>
  </si>
  <si>
    <t>pounds per acre. The U.S. average yield is just shy of the 2014 average by one pound at</t>
  </si>
  <si>
    <t>3,922 pounds per acre. The 2015 Georgia yield is the 2nd best on record. The U.S.</t>
  </si>
  <si>
    <t>average yield would have been hi</t>
  </si>
  <si>
    <t>gher had there not been significant flooding in South</t>
  </si>
  <si>
    <t>Carolina and dry weather in the Southwestern part of the peanut belt.</t>
  </si>
  <si>
    <t>Total Use Grows</t>
  </si>
  <si>
    <t>-</t>
  </si>
  <si>
    <t>Total use of peanuts was projected to be up from last year. Domestic</t>
  </si>
  <si>
    <t>use grew during the 2014/15 marketing year</t>
  </si>
  <si>
    <t>by 3.8% to 1.33 million tons led by peanut</t>
  </si>
  <si>
    <t>butter and use in other products.</t>
  </si>
  <si>
    <t>Plenty of Peanuts to Carryover</t>
  </si>
  <si>
    <t>Stocks of peanuts carried over into the next marketing</t>
  </si>
  <si>
    <t>year are large as a result of increased acres and good yields the last two years.</t>
  </si>
  <si>
    <t>Peanut Prices Expected Lower</t>
  </si>
  <si>
    <t>Average farmer stock prices settled around $415 per</t>
  </si>
  <si>
    <t>be down around $370 per ton.</t>
  </si>
  <si>
    <t>Peanut Supply Situation</t>
  </si>
  <si>
    <t>A record peanut crop of 1.7 million tons is estimated for Georgia by the National Agricultural</t>
  </si>
  <si>
    <t>Statistics Service. Georgia growers planted 32 percent more acres and harvested 780,000 acres</t>
  </si>
  <si>
    <t>res</t>
  </si>
  <si>
    <t>ulting in a 4,400 pound per acre average yield in 2015. Georgia’s record large crop represents</t>
  </si>
  <si>
    <t>54 percent of the total U.S. production. Growers cut back on cotton and corn planted acres to</t>
  </si>
  <si>
    <t>increase peanut acreage. The shift was noticeable in the Southeast</t>
  </si>
  <si>
    <t>(AL, FL, GA, MS) where each</t>
  </si>
  <si>
    <t>state increased peanut plantings leading to a 24 percent increase at 1.22 million acres. The</t>
  </si>
  <si>
    <t>Southeast pushed US plantings up by 20 percent to 1.62 million acres in 2015. While Georgia and</t>
  </si>
  <si>
    <t>Southeast yields are up overall, the S</t>
  </si>
  <si>
    <t>outhwest and Virginia/Carolina region is down in 2015</t>
  </si>
  <si>
    <t>resulting in about the same U.S. average yield as 2014 of 3,922 pounds per acre. This yield</t>
  </si>
  <si>
    <t>combined with the increase in acres has total U.S. production pegged at 3.16 million tons on</t>
  </si>
  <si>
    <t>1.582 million har</t>
  </si>
  <si>
    <t>vested acres, up 22 percent from 2.6 million tons in 2014. The U.S. record for</t>
  </si>
  <si>
    <t>peanut production is 3.37 million tons harvested in 2012. The 2015 production estimate could end</t>
  </si>
  <si>
    <t>up closer to 3 million tons due to the flood losses in South Carolina, which co</t>
  </si>
  <si>
    <t>uld drop production</t>
  </si>
  <si>
    <t>by 100,000 tons or more.</t>
  </si>
  <si>
    <t>Peanut Use Situation</t>
  </si>
  <si>
    <t>Total peanut use for the 2014/15 crop is estimated to have ended below the previous year. Seed</t>
  </si>
  <si>
    <t>use increased so the residual category is the source of total use dropping by 70,000 tons t</t>
  </si>
  <si>
    <t>o 2.518</t>
  </si>
  <si>
    <t>million tons. The 2015 marketing year began on August 1st and shelled edible use is up over 4</t>
  </si>
  <si>
    <t>percent for the first three months with snacks leading the way. The 2015/16 peanut marketing</t>
  </si>
  <si>
    <t>year is projected to total 2.8 million tons, an increase of 1</t>
  </si>
  <si>
    <t>1.5 percent. Domestic use is projected to</t>
  </si>
  <si>
    <t>increase 4.6 percent to 1.54 million tons. Exports are projected to increase 5 percent from last</t>
  </si>
  <si>
    <t>year’s 540,000 tons. However, early indications are that exports will hold steady. With the larger</t>
  </si>
  <si>
    <t>crop, crush is pr</t>
  </si>
  <si>
    <t>ojected to rise 17 percent to 790,000 tons.</t>
  </si>
  <si>
    <t>2016 Forecast</t>
  </si>
  <si>
    <t>A record carryover of peanut stocks is projected for 2016. The current record is 1.385 million tons</t>
  </si>
  <si>
    <t>from the 2012 crop. Edible use increases appear to be shifting from peanut butter to snack</t>
  </si>
  <si>
    <t>pea</t>
  </si>
  <si>
    <t>nuts, likely due to the surplus from 2015. A new record carryover of 1.45 million tons is</t>
  </si>
  <si>
    <t>projected by USDA but it likely will be less than the 2012 record given lower production in South</t>
  </si>
  <si>
    <t>Carolina. Peanut grade inspections also indicate a trend of lower yi</t>
  </si>
  <si>
    <t>elds than expected so the big</t>
  </si>
  <si>
    <t>crop could shrink with the final crop size reported in January.</t>
  </si>
  <si>
    <t>The 2016 outlook faces a large surplus of peanuts and low prices for peanuts and other crops.</t>
  </si>
  <si>
    <t>Georgia growers can expect prices below $400 per ton, likely $375</t>
  </si>
  <si>
    <t>$385 range. Uncertainty</t>
  </si>
  <si>
    <t>surrounds contracts for 2016 as producers will be concerned about the issue of beneficial interest</t>
  </si>
  <si>
    <t>in respect to redeeming loans when there is a market loan gain (MLG) or loan deficiency payment</t>
  </si>
  <si>
    <t>(LDP). Growers may be wary of signi</t>
  </si>
  <si>
    <t>ng a contract at low prices if they are at risk of MLGs and</t>
  </si>
  <si>
    <t>LDPs counting against their peanut payment limit and reducing their PLC payment. Ninety nine</t>
  </si>
  <si>
    <t>percent of peanut base acres elected the Price Loss Coverage (PLC) program. The 2014 PLC</t>
  </si>
  <si>
    <t>payment rate e</t>
  </si>
  <si>
    <t>nded up at $95 per ton and adjusting for the 85 percent payment factor and 6.8</t>
  </si>
  <si>
    <t>percent sequestration, the payment per base acre was $75.26 per ton. The PLC payment for the</t>
  </si>
  <si>
    <t>2015 crop should be higher as prices for 2015 peanuts were lower. Current U.S. avera</t>
  </si>
  <si>
    <t>ge market</t>
  </si>
  <si>
    <t>price is about $400 per ton which would result in $140 per ton payment rate.</t>
  </si>
  <si>
    <t>Peanut acres need to be reduced in 2016 from a supply and rotation standpoint. Warehouse</t>
  </si>
  <si>
    <t>space will be a major concern in the Southeast. Growers who plant peanuts w</t>
  </si>
  <si>
    <t>ithout a contract</t>
  </si>
  <si>
    <t>could risk not having a “home” to store loan peanuts if there is not enough warehouse space.</t>
  </si>
  <si>
    <t>There could be 600,000 tons of 2015 peanuts in storage at harvest time creating a shortage of</t>
  </si>
  <si>
    <t>space. Rotations will be shortened if adjustments a</t>
  </si>
  <si>
    <t>re not made in 2016 impacting the yield</t>
  </si>
  <si>
    <t>prospects in the longer run. Planting decisions will be more difficult due to the low price, surplus</t>
  </si>
  <si>
    <t>supply situation, and growers facing a cash flow challenge in 2016. The PLC program will help,</t>
  </si>
  <si>
    <t>but growers need to</t>
  </si>
  <si>
    <t>look at planting acreage that result in the optimum price when considering</t>
  </si>
  <si>
    <t>rotation, payment limits and the PLC payments.</t>
  </si>
  <si>
    <t>790,000 acres. The U.S. planted acreage increased by 20 percent</t>
  </si>
  <si>
    <t xml:space="preserve">to 1.62 million acres.  </t>
  </si>
  <si>
    <t>The average yield in Georgia is up 6.4 percent to 4,400</t>
  </si>
  <si>
    <t>Production in 2015 exceeded consumption leading to 1,050,000 ton carryover on August 1, 2015</t>
  </si>
  <si>
    <t>Peanut Outlook and Cost Analysis for 2016</t>
  </si>
  <si>
    <t>ton for runners in the Southeast and Georgia for 2014/15. Prices for 2016 are expected to</t>
  </si>
  <si>
    <t>Contact Jackie Smith, Texas A&amp;M AgriLife Extension</t>
  </si>
  <si>
    <t>Ctrl-P to print.</t>
  </si>
  <si>
    <t>Corn</t>
  </si>
  <si>
    <t>Soybeans</t>
  </si>
  <si>
    <t>Sequester</t>
  </si>
  <si>
    <t>X.932</t>
  </si>
  <si>
    <t>x.932</t>
  </si>
  <si>
    <t xml:space="preserve">Peanuts, Sorghum,Corn, Soybeans </t>
  </si>
  <si>
    <t>County</t>
  </si>
  <si>
    <t>Go to the web address below for historical MYA information—Market Year Average Prices</t>
  </si>
  <si>
    <t>County CC Payment Yields, South Plains, Texas==&gt;</t>
  </si>
  <si>
    <t>lbs</t>
  </si>
  <si>
    <t>bushels</t>
  </si>
  <si>
    <t>PLC Calculator</t>
  </si>
  <si>
    <t>If no base, use CC County Yield Average. See Table Below for Lubbock Area.</t>
  </si>
  <si>
    <t xml:space="preserve"> Column F  enter your MYA Projected price</t>
  </si>
  <si>
    <t xml:space="preserve">                 Column K enter your CC Farm Yield </t>
  </si>
  <si>
    <t>payment for all counties.</t>
  </si>
  <si>
    <t>At the above web address you can also find County Average CC  Payment Yields for assigning PLC Yields for</t>
  </si>
  <si>
    <t>If you have questions, call 806-746-6101.</t>
  </si>
  <si>
    <t>Download from: SouthPlainsProfit.tamu.edu</t>
  </si>
  <si>
    <t>Acres for</t>
  </si>
  <si>
    <t>Version 3.0</t>
  </si>
  <si>
    <t>Estimated PLC Payments for Crop Year  2017</t>
  </si>
  <si>
    <t>(Marketing Year is 2017/2018)</t>
  </si>
  <si>
    <t xml:space="preserve">      2017/2018</t>
  </si>
  <si>
    <t>8/1/17 - 7/31/18</t>
  </si>
  <si>
    <t>9/1/17 - 9/31/18</t>
  </si>
  <si>
    <t>Aug 31,2018</t>
  </si>
  <si>
    <t>Sept 29,2018</t>
  </si>
  <si>
    <t>Date of MYA: January 12, 2017</t>
  </si>
  <si>
    <t>Update MYA with more recent estimate.</t>
  </si>
  <si>
    <t>J.Smith</t>
  </si>
  <si>
    <t>Plant April-June 2017, Harvest Fall 2017, Payments Fall 2018</t>
  </si>
  <si>
    <t>Updated 2/1/2017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</si>
</sst>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&quot;$&quot;#,##0.0000"/>
    <numFmt numFmtId="166" formatCode="&quot;$&quot;#,##0"/>
  </numFmts>
  <fonts count="22" x14ac:knownFonts="1">
    <font>
      <sz val="11"/>
      <color theme="1"/>
      <name val="Calibri"/>
      <family val="2"/>
      <scheme val="minor"/>
    </font>
    <font>
      <b/>
      <sz val="11"/>
      <color theme="5" tint="-0.2499465926084170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1"/>
      <name val="Arial"/>
      <family val="2"/>
    </font>
    <font>
      <sz val="13"/>
      <color theme="1"/>
      <name val="Arial"/>
      <family val="2"/>
    </font>
    <font>
      <sz val="13"/>
      <color theme="1"/>
      <name val="Courier New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3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0">
    <xf numFmtId="0" fontId="0" fillId="0" borderId="0" xfId="0"/>
    <xf numFmtId="0" fontId="0" fillId="2" borderId="1" xfId="0" applyFont="1" applyFill="1" applyBorder="1"/>
    <xf numFmtId="9" fontId="0" fillId="2" borderId="1" xfId="0" applyNumberFormat="1" applyFont="1" applyFill="1" applyBorder="1"/>
    <xf numFmtId="0" fontId="0" fillId="0" borderId="0" xfId="0" applyAlignment="1">
      <alignment vertical="center"/>
    </xf>
    <xf numFmtId="0" fontId="2" fillId="0" borderId="0" xfId="1" applyAlignment="1">
      <alignment vertical="center"/>
    </xf>
    <xf numFmtId="0" fontId="4" fillId="0" borderId="0" xfId="0" applyFont="1"/>
    <xf numFmtId="0" fontId="0" fillId="0" borderId="1" xfId="0" applyBorder="1"/>
    <xf numFmtId="165" fontId="0" fillId="0" borderId="1" xfId="0" applyNumberFormat="1" applyBorder="1"/>
    <xf numFmtId="164" fontId="0" fillId="0" borderId="1" xfId="0" applyNumberFormat="1" applyBorder="1"/>
    <xf numFmtId="0" fontId="2" fillId="0" borderId="0" xfId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2" borderId="7" xfId="0" applyFont="1" applyFill="1" applyBorder="1"/>
    <xf numFmtId="2" fontId="0" fillId="0" borderId="4" xfId="0" applyNumberFormat="1" applyBorder="1"/>
    <xf numFmtId="0" fontId="14" fillId="0" borderId="3" xfId="0" applyFont="1" applyBorder="1"/>
    <xf numFmtId="0" fontId="14" fillId="0" borderId="5" xfId="0" applyFont="1" applyBorder="1"/>
    <xf numFmtId="0" fontId="14" fillId="0" borderId="0" xfId="0" applyFont="1"/>
    <xf numFmtId="0" fontId="0" fillId="0" borderId="0" xfId="0" applyBorder="1"/>
    <xf numFmtId="0" fontId="14" fillId="2" borderId="1" xfId="0" applyFont="1" applyFill="1" applyBorder="1"/>
    <xf numFmtId="0" fontId="14" fillId="3" borderId="5" xfId="0" applyFont="1" applyFill="1" applyBorder="1"/>
    <xf numFmtId="0" fontId="14" fillId="3" borderId="6" xfId="0" applyFont="1" applyFill="1" applyBorder="1"/>
    <xf numFmtId="0" fontId="0" fillId="0" borderId="1" xfId="0" applyBorder="1" applyAlignment="1"/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/>
    <xf numFmtId="0" fontId="0" fillId="0" borderId="10" xfId="0" applyBorder="1"/>
    <xf numFmtId="165" fontId="0" fillId="0" borderId="10" xfId="0" applyNumberFormat="1" applyBorder="1"/>
    <xf numFmtId="165" fontId="1" fillId="0" borderId="10" xfId="0" applyNumberFormat="1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4" fillId="0" borderId="2" xfId="0" applyFont="1" applyBorder="1"/>
    <xf numFmtId="0" fontId="0" fillId="0" borderId="11" xfId="0" applyBorder="1"/>
    <xf numFmtId="0" fontId="0" fillId="0" borderId="12" xfId="0" applyBorder="1" applyAlignment="1"/>
    <xf numFmtId="0" fontId="0" fillId="0" borderId="12" xfId="0" applyBorder="1"/>
    <xf numFmtId="165" fontId="0" fillId="0" borderId="12" xfId="0" applyNumberFormat="1" applyBorder="1"/>
    <xf numFmtId="164" fontId="1" fillId="0" borderId="12" xfId="0" applyNumberFormat="1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3" fillId="0" borderId="0" xfId="1" applyFont="1" applyAlignment="1" applyProtection="1">
      <alignment vertical="center"/>
      <protection locked="0"/>
    </xf>
    <xf numFmtId="0" fontId="15" fillId="0" borderId="0" xfId="0" applyFont="1"/>
    <xf numFmtId="10" fontId="0" fillId="2" borderId="7" xfId="0" applyNumberFormat="1" applyFont="1" applyFill="1" applyBorder="1" applyAlignment="1"/>
    <xf numFmtId="0" fontId="16" fillId="0" borderId="0" xfId="0" applyFont="1" applyAlignment="1">
      <alignment textRotation="45"/>
    </xf>
    <xf numFmtId="0" fontId="17" fillId="0" borderId="0" xfId="0" applyFont="1" applyAlignment="1"/>
    <xf numFmtId="0" fontId="5" fillId="0" borderId="0" xfId="0" applyFont="1" applyFill="1" applyBorder="1"/>
    <xf numFmtId="0" fontId="0" fillId="0" borderId="0" xfId="0" applyFill="1"/>
    <xf numFmtId="0" fontId="0" fillId="0" borderId="0" xfId="0" applyFill="1" applyBorder="1"/>
    <xf numFmtId="165" fontId="0" fillId="0" borderId="0" xfId="0" applyNumberFormat="1" applyBorder="1"/>
    <xf numFmtId="164" fontId="0" fillId="0" borderId="0" xfId="0" applyNumberFormat="1" applyBorder="1"/>
    <xf numFmtId="165" fontId="0" fillId="0" borderId="0" xfId="0" applyNumberFormat="1" applyFill="1" applyBorder="1"/>
    <xf numFmtId="164" fontId="0" fillId="0" borderId="0" xfId="0" applyNumberFormat="1" applyFill="1" applyBorder="1"/>
    <xf numFmtId="0" fontId="6" fillId="0" borderId="0" xfId="0" applyFont="1" applyBorder="1"/>
    <xf numFmtId="0" fontId="0" fillId="2" borderId="13" xfId="0" applyFont="1" applyFill="1" applyBorder="1"/>
    <xf numFmtId="0" fontId="0" fillId="2" borderId="14" xfId="0" applyFont="1" applyFill="1" applyBorder="1"/>
    <xf numFmtId="164" fontId="0" fillId="0" borderId="15" xfId="0" applyNumberFormat="1" applyBorder="1"/>
    <xf numFmtId="166" fontId="0" fillId="2" borderId="7" xfId="0" applyNumberFormat="1" applyFill="1" applyBorder="1" applyProtection="1">
      <protection locked="0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/>
    <xf numFmtId="0" fontId="5" fillId="4" borderId="0" xfId="0" applyFont="1" applyFill="1" applyBorder="1"/>
    <xf numFmtId="0" fontId="15" fillId="4" borderId="0" xfId="0" applyFont="1" applyFill="1"/>
    <xf numFmtId="0" fontId="0" fillId="4" borderId="0" xfId="0" applyFill="1"/>
    <xf numFmtId="0" fontId="21" fillId="0" borderId="0" xfId="0" applyFont="1"/>
    <xf numFmtId="0" fontId="0" fillId="0" borderId="4" xfId="0" applyNumberFormat="1" applyBorder="1"/>
    <xf numFmtId="0" fontId="18" fillId="2" borderId="7" xfId="0" applyFont="1" applyFill="1" applyBorder="1" applyProtection="1">
      <protection locked="0"/>
    </xf>
    <xf numFmtId="2" fontId="0" fillId="0" borderId="0" xfId="0" applyNumberFormat="1" applyBorder="1"/>
    <xf numFmtId="2" fontId="0" fillId="0" borderId="16" xfId="0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agrilifeextension.tamu.ed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288559</xdr:colOff>
      <xdr:row>16</xdr:row>
      <xdr:rowOff>25401</xdr:rowOff>
    </xdr:from>
    <xdr:to>
      <xdr:col>5</xdr:col>
      <xdr:colOff>773191</xdr:colOff>
      <xdr:row>19</xdr:row>
      <xdr:rowOff>166841</xdr:rowOff>
    </xdr:to>
    <xdr:sp macro="" textlink="">
      <xdr:nvSpPr>
        <xdr:cNvPr id="3" name="Up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43009" y="5302251"/>
          <a:ext cx="484632" cy="72564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196971</xdr:colOff>
      <xdr:row>16</xdr:row>
      <xdr:rowOff>12700</xdr:rowOff>
    </xdr:from>
    <xdr:to>
      <xdr:col>11</xdr:col>
      <xdr:colOff>54162</xdr:colOff>
      <xdr:row>19</xdr:row>
      <xdr:rowOff>152400</xdr:rowOff>
    </xdr:to>
    <xdr:sp macro="" textlink="">
      <xdr:nvSpPr>
        <xdr:cNvPr id="4" name="Up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956671" y="5289550"/>
          <a:ext cx="441391" cy="7239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129540</xdr:colOff>
      <xdr:row>38</xdr:row>
      <xdr:rowOff>162383</xdr:rowOff>
    </xdr:from>
    <xdr:ext cx="2141220" cy="1111268"/>
    <xdr:pic>
      <xdr:nvPicPr>
        <xdr:cNvPr id="10" name="Picture 4" descr="TAMAgEXT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91100" y="5191583"/>
          <a:ext cx="2141220" cy="1111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sa.usda.gov/programs-and-services/arcplc_program/arcplc-program-data/inde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zoomScale="150" zoomScaleNormal="150" workbookViewId="0">
      <selection activeCell="A12" sqref="A12"/>
    </sheetView>
  </sheetViews>
  <sheetFormatPr defaultRowHeight="15" x14ac:dyDescent="0.25"/>
  <cols>
    <col min="2" max="2" width="16.85546875" customWidth="1"/>
    <col min="3" max="3" width="13.85546875" customWidth="1"/>
    <col min="4" max="4" width="7.5703125" customWidth="1"/>
    <col min="5" max="5" width="10.28515625" customWidth="1"/>
    <col min="6" max="6" width="13.28515625" customWidth="1"/>
    <col min="7" max="7" width="8" customWidth="1"/>
    <col min="8" max="8" width="12.5703125" customWidth="1"/>
    <col min="9" max="9" width="13" customWidth="1"/>
    <col min="10" max="10" width="11.5703125" customWidth="1"/>
    <col min="11" max="11" width="8.7109375" customWidth="1"/>
    <col min="12" max="12" width="7.140625" customWidth="1"/>
    <col min="13" max="13" width="10" customWidth="1"/>
    <col min="15" max="15" width="11.28515625" customWidth="1"/>
    <col min="16" max="16" width="10.28515625" customWidth="1"/>
    <col min="17" max="18" width="10.140625" bestFit="1" customWidth="1"/>
  </cols>
  <sheetData>
    <row r="1" spans="1:17" x14ac:dyDescent="0.25">
      <c r="G1" s="65" t="s">
        <v>163</v>
      </c>
    </row>
    <row r="2" spans="1:17" x14ac:dyDescent="0.25">
      <c r="G2" s="65" t="s">
        <v>172</v>
      </c>
    </row>
    <row r="3" spans="1:17" ht="15.75" x14ac:dyDescent="0.25">
      <c r="A3" t="s">
        <v>150</v>
      </c>
      <c r="G3" s="5" t="s">
        <v>170</v>
      </c>
      <c r="H3" s="5"/>
      <c r="I3" s="5"/>
      <c r="J3" s="5"/>
    </row>
    <row r="4" spans="1:17" x14ac:dyDescent="0.25">
      <c r="A4" t="s">
        <v>169</v>
      </c>
    </row>
    <row r="5" spans="1:17" x14ac:dyDescent="0.25">
      <c r="A5" t="s">
        <v>184</v>
      </c>
    </row>
    <row r="7" spans="1:17" ht="18.75" x14ac:dyDescent="0.3">
      <c r="A7" s="47"/>
      <c r="B7" s="47"/>
      <c r="C7" s="47"/>
      <c r="D7" s="47"/>
      <c r="E7" s="43"/>
    </row>
    <row r="8" spans="1:17" ht="15.75" customHeight="1" x14ac:dyDescent="0.3">
      <c r="A8" t="s">
        <v>181</v>
      </c>
      <c r="F8" s="43" t="s">
        <v>173</v>
      </c>
      <c r="G8" s="61"/>
      <c r="H8" s="61"/>
      <c r="I8" s="61"/>
    </row>
    <row r="9" spans="1:17" x14ac:dyDescent="0.25">
      <c r="A9" t="s">
        <v>180</v>
      </c>
      <c r="F9" t="s">
        <v>157</v>
      </c>
      <c r="M9" s="45"/>
      <c r="O9" t="s">
        <v>20</v>
      </c>
      <c r="P9" t="s">
        <v>171</v>
      </c>
    </row>
    <row r="10" spans="1:17" ht="17.25" customHeight="1" x14ac:dyDescent="0.25">
      <c r="D10" t="s">
        <v>174</v>
      </c>
      <c r="G10" t="s">
        <v>183</v>
      </c>
      <c r="M10" s="46" t="s">
        <v>154</v>
      </c>
      <c r="N10" t="s">
        <v>20</v>
      </c>
      <c r="O10" t="s">
        <v>19</v>
      </c>
      <c r="P10" t="s">
        <v>23</v>
      </c>
    </row>
    <row r="11" spans="1:17" x14ac:dyDescent="0.25">
      <c r="A11" s="1" t="s">
        <v>158</v>
      </c>
      <c r="B11" s="1" t="s">
        <v>2</v>
      </c>
      <c r="C11" s="1" t="s">
        <v>0</v>
      </c>
      <c r="D11" s="1" t="s">
        <v>3</v>
      </c>
      <c r="E11" s="1" t="s">
        <v>4</v>
      </c>
      <c r="F11" s="22" t="s">
        <v>47</v>
      </c>
      <c r="G11" s="1" t="s">
        <v>6</v>
      </c>
      <c r="H11" s="1" t="s">
        <v>48</v>
      </c>
      <c r="I11" s="1" t="s">
        <v>49</v>
      </c>
      <c r="J11" s="1" t="s">
        <v>10</v>
      </c>
      <c r="K11" s="1" t="s">
        <v>14</v>
      </c>
      <c r="L11" s="2">
        <v>0.85</v>
      </c>
      <c r="M11" s="2" t="s">
        <v>7</v>
      </c>
      <c r="N11" s="55" t="s">
        <v>19</v>
      </c>
      <c r="O11" s="1" t="s">
        <v>21</v>
      </c>
      <c r="P11" s="1" t="s">
        <v>24</v>
      </c>
    </row>
    <row r="12" spans="1:17" ht="15.75" thickBot="1" x14ac:dyDescent="0.3">
      <c r="A12" s="67" t="s">
        <v>182</v>
      </c>
      <c r="B12" s="16" t="s">
        <v>175</v>
      </c>
      <c r="C12" s="16" t="s">
        <v>1</v>
      </c>
      <c r="D12" s="16"/>
      <c r="E12" s="16" t="s">
        <v>5</v>
      </c>
      <c r="F12" s="16" t="s">
        <v>0</v>
      </c>
      <c r="G12" s="16" t="s">
        <v>7</v>
      </c>
      <c r="H12" s="16" t="s">
        <v>8</v>
      </c>
      <c r="I12" s="16" t="s">
        <v>9</v>
      </c>
      <c r="J12" s="16" t="s">
        <v>11</v>
      </c>
      <c r="K12" s="16" t="s">
        <v>18</v>
      </c>
      <c r="L12" s="16"/>
      <c r="M12" s="44">
        <v>6.8000000000000005E-2</v>
      </c>
      <c r="N12" s="56" t="s">
        <v>18</v>
      </c>
      <c r="O12" s="16" t="s">
        <v>22</v>
      </c>
      <c r="P12" s="58">
        <v>125000</v>
      </c>
    </row>
    <row r="13" spans="1:17" ht="15.75" thickBot="1" x14ac:dyDescent="0.3">
      <c r="A13" s="18" t="s">
        <v>12</v>
      </c>
      <c r="B13" s="29" t="s">
        <v>176</v>
      </c>
      <c r="C13" s="30" t="s">
        <v>178</v>
      </c>
      <c r="D13" s="31" t="s">
        <v>15</v>
      </c>
      <c r="E13" s="32">
        <v>0.26750000000000002</v>
      </c>
      <c r="F13" s="33">
        <v>0.19400000000000001</v>
      </c>
      <c r="G13" s="32">
        <v>0.17749999999999999</v>
      </c>
      <c r="H13" s="32">
        <f>MAX(F13,G13)</f>
        <v>0.19400000000000001</v>
      </c>
      <c r="I13" s="32">
        <f>MAX((E13-H13),0)</f>
        <v>7.350000000000001E-2</v>
      </c>
      <c r="J13" s="32">
        <f>E13-G13</f>
        <v>9.0000000000000024E-2</v>
      </c>
      <c r="K13" s="34">
        <v>2500</v>
      </c>
      <c r="L13" s="31" t="s">
        <v>17</v>
      </c>
      <c r="M13" s="31" t="s">
        <v>155</v>
      </c>
      <c r="N13" s="57">
        <f>I13*K13*0.85*0.932</f>
        <v>145.56675000000004</v>
      </c>
      <c r="O13" s="8">
        <f>N13*120</f>
        <v>17468.010000000006</v>
      </c>
      <c r="P13" s="17">
        <f>125000/N13</f>
        <v>858.71258374594447</v>
      </c>
    </row>
    <row r="14" spans="1:17" ht="15.75" thickBot="1" x14ac:dyDescent="0.3">
      <c r="A14" s="35" t="s">
        <v>13</v>
      </c>
      <c r="B14" s="28" t="s">
        <v>177</v>
      </c>
      <c r="C14" s="25" t="s">
        <v>179</v>
      </c>
      <c r="D14" s="6" t="s">
        <v>16</v>
      </c>
      <c r="E14" s="7">
        <v>3.95</v>
      </c>
      <c r="F14" s="27">
        <v>2.9</v>
      </c>
      <c r="G14" s="7">
        <v>1.95</v>
      </c>
      <c r="H14" s="7">
        <f>MAX(F14,G14)</f>
        <v>2.9</v>
      </c>
      <c r="I14" s="7">
        <f>MAX((E14-H14),0)</f>
        <v>1.0500000000000003</v>
      </c>
      <c r="J14" s="7">
        <f>E14-G14</f>
        <v>2</v>
      </c>
      <c r="K14" s="26">
        <v>50</v>
      </c>
      <c r="L14" s="6" t="s">
        <v>17</v>
      </c>
      <c r="M14" s="31" t="s">
        <v>156</v>
      </c>
      <c r="N14" s="57">
        <f>I14*K14*0.85*0.932</f>
        <v>41.590500000000013</v>
      </c>
      <c r="O14" s="8">
        <f>N14*120</f>
        <v>4990.8600000000015</v>
      </c>
      <c r="P14" s="69">
        <f t="shared" ref="P14:P15" si="0">125000/N14</f>
        <v>3005.4940431108057</v>
      </c>
      <c r="Q14" s="68"/>
    </row>
    <row r="15" spans="1:17" ht="15.75" thickBot="1" x14ac:dyDescent="0.3">
      <c r="A15" s="35" t="s">
        <v>152</v>
      </c>
      <c r="B15" s="28" t="s">
        <v>177</v>
      </c>
      <c r="C15" s="25" t="s">
        <v>179</v>
      </c>
      <c r="D15" s="6" t="s">
        <v>16</v>
      </c>
      <c r="E15" s="7">
        <v>3.7</v>
      </c>
      <c r="F15" s="27">
        <v>3.4</v>
      </c>
      <c r="G15" s="7">
        <v>1.95</v>
      </c>
      <c r="H15" s="7">
        <f t="shared" ref="H15:H16" si="1">MAX(F15,G15)</f>
        <v>3.4</v>
      </c>
      <c r="I15" s="7">
        <f t="shared" ref="I15:I16" si="2">MAX((E15-H15),0)</f>
        <v>0.30000000000000027</v>
      </c>
      <c r="J15" s="7">
        <f>E15-G15</f>
        <v>1.7500000000000002</v>
      </c>
      <c r="K15" s="26">
        <v>120</v>
      </c>
      <c r="L15" s="6" t="s">
        <v>17</v>
      </c>
      <c r="M15" s="31" t="s">
        <v>155</v>
      </c>
      <c r="N15" s="57">
        <f>I15*K15*0.85*0.932</f>
        <v>28.519200000000023</v>
      </c>
      <c r="O15" s="8">
        <f>N15*120</f>
        <v>3422.3040000000028</v>
      </c>
      <c r="P15" s="17">
        <f t="shared" si="0"/>
        <v>4383.0121462032557</v>
      </c>
      <c r="Q15" s="21"/>
    </row>
    <row r="16" spans="1:17" ht="15.75" thickBot="1" x14ac:dyDescent="0.3">
      <c r="A16" s="19" t="s">
        <v>153</v>
      </c>
      <c r="B16" s="36" t="s">
        <v>177</v>
      </c>
      <c r="C16" s="37" t="s">
        <v>179</v>
      </c>
      <c r="D16" s="38" t="s">
        <v>16</v>
      </c>
      <c r="E16" s="39">
        <v>8.4</v>
      </c>
      <c r="F16" s="40">
        <v>9.5</v>
      </c>
      <c r="G16" s="39">
        <v>5</v>
      </c>
      <c r="H16" s="39">
        <f t="shared" si="1"/>
        <v>9.5</v>
      </c>
      <c r="I16" s="39">
        <f t="shared" si="2"/>
        <v>0</v>
      </c>
      <c r="J16" s="39">
        <f>E16-G16</f>
        <v>3.4000000000000004</v>
      </c>
      <c r="K16" s="41">
        <v>30</v>
      </c>
      <c r="L16" s="38" t="s">
        <v>17</v>
      </c>
      <c r="M16" s="31" t="s">
        <v>155</v>
      </c>
      <c r="N16" s="57">
        <f>I16*K16*0.85*0.932</f>
        <v>0</v>
      </c>
      <c r="O16" s="8">
        <f>N16*120</f>
        <v>0</v>
      </c>
      <c r="P16" s="66" t="e">
        <f>125000/N16</f>
        <v>#DIV/0!</v>
      </c>
    </row>
    <row r="18" spans="1:16" ht="15.75" thickBot="1" x14ac:dyDescent="0.3">
      <c r="N18" s="23" t="s">
        <v>151</v>
      </c>
      <c r="O18" s="24"/>
    </row>
    <row r="20" spans="1:16" x14ac:dyDescent="0.25">
      <c r="A20" s="9"/>
      <c r="E20" s="20"/>
    </row>
    <row r="21" spans="1:16" ht="18.75" x14ac:dyDescent="0.3">
      <c r="A21" s="47"/>
      <c r="B21" s="47"/>
      <c r="C21" s="47"/>
      <c r="D21" s="43" t="s">
        <v>165</v>
      </c>
      <c r="I21" s="43" t="s">
        <v>166</v>
      </c>
    </row>
    <row r="22" spans="1:16" ht="18.75" x14ac:dyDescent="0.3">
      <c r="A22" s="47"/>
      <c r="B22" s="47"/>
      <c r="C22" s="47"/>
      <c r="D22" s="47"/>
      <c r="E22" s="43"/>
    </row>
    <row r="23" spans="1:16" ht="18.75" x14ac:dyDescent="0.3">
      <c r="A23" s="62"/>
      <c r="B23" s="62"/>
      <c r="C23" s="62"/>
      <c r="D23" s="63"/>
      <c r="E23" s="64"/>
      <c r="F23" s="64"/>
      <c r="G23" s="64"/>
      <c r="H23" s="64"/>
      <c r="I23" s="63"/>
      <c r="J23" s="64"/>
      <c r="K23" s="64"/>
      <c r="L23" s="64"/>
      <c r="M23" s="64"/>
      <c r="N23" s="64"/>
      <c r="O23" s="64"/>
      <c r="P23" s="64"/>
    </row>
    <row r="24" spans="1:16" ht="15.75" x14ac:dyDescent="0.25">
      <c r="A24" s="47"/>
      <c r="B24" s="47"/>
      <c r="C24" s="47"/>
      <c r="D24" s="47"/>
      <c r="I24" s="5" t="s">
        <v>164</v>
      </c>
    </row>
    <row r="25" spans="1:16" x14ac:dyDescent="0.25">
      <c r="A25" s="47"/>
      <c r="B25" s="47"/>
      <c r="C25" s="47"/>
      <c r="D25" s="47"/>
      <c r="F25" s="3"/>
      <c r="H25" s="3" t="s">
        <v>159</v>
      </c>
    </row>
    <row r="26" spans="1:16" x14ac:dyDescent="0.25">
      <c r="A26" s="47"/>
      <c r="B26" s="47"/>
      <c r="C26" s="47"/>
      <c r="D26" s="47"/>
      <c r="F26" s="4"/>
      <c r="H26" t="s">
        <v>46</v>
      </c>
    </row>
    <row r="27" spans="1:16" ht="15.75" x14ac:dyDescent="0.25">
      <c r="A27" s="47"/>
      <c r="B27" s="47"/>
      <c r="C27" s="47"/>
      <c r="D27" s="47"/>
      <c r="F27" s="3"/>
      <c r="H27" s="42" t="s">
        <v>45</v>
      </c>
      <c r="I27" s="5"/>
      <c r="J27" s="5"/>
      <c r="K27" s="5"/>
      <c r="L27" s="5"/>
      <c r="M27" s="5"/>
      <c r="N27" s="5"/>
      <c r="O27" s="5"/>
    </row>
    <row r="28" spans="1:16" ht="16.5" customHeight="1" x14ac:dyDescent="0.25">
      <c r="A28" s="48"/>
      <c r="B28" s="48"/>
      <c r="C28" s="48"/>
      <c r="D28" s="48"/>
      <c r="H28" s="3" t="s">
        <v>168</v>
      </c>
    </row>
    <row r="29" spans="1:16" x14ac:dyDescent="0.25">
      <c r="A29" s="49"/>
      <c r="B29" s="49"/>
      <c r="C29" s="49"/>
      <c r="D29" s="49"/>
      <c r="H29" t="s">
        <v>167</v>
      </c>
    </row>
    <row r="30" spans="1:16" x14ac:dyDescent="0.25">
      <c r="A30" s="21"/>
      <c r="B30" s="50"/>
      <c r="C30" s="51"/>
      <c r="D30" s="51"/>
    </row>
    <row r="31" spans="1:16" x14ac:dyDescent="0.25">
      <c r="A31" s="21"/>
      <c r="B31" s="50"/>
      <c r="C31" s="51"/>
      <c r="D31" s="51"/>
    </row>
    <row r="32" spans="1:16" x14ac:dyDescent="0.25">
      <c r="A32" s="21"/>
      <c r="B32" s="50"/>
      <c r="C32" s="51"/>
      <c r="D32" s="51"/>
      <c r="E32" s="21"/>
      <c r="K32" s="60" t="s">
        <v>12</v>
      </c>
      <c r="L32" s="60" t="s">
        <v>13</v>
      </c>
      <c r="M32" s="60" t="s">
        <v>152</v>
      </c>
      <c r="N32" s="60" t="s">
        <v>153</v>
      </c>
    </row>
    <row r="33" spans="1:14" x14ac:dyDescent="0.25">
      <c r="A33" s="21"/>
      <c r="B33" s="50"/>
      <c r="C33" s="51"/>
      <c r="D33" s="51"/>
      <c r="E33" s="51"/>
      <c r="J33" t="s">
        <v>158</v>
      </c>
      <c r="K33" s="59" t="s">
        <v>161</v>
      </c>
      <c r="L33" s="59" t="s">
        <v>162</v>
      </c>
      <c r="M33" s="59" t="s">
        <v>16</v>
      </c>
      <c r="N33" s="59" t="s">
        <v>16</v>
      </c>
    </row>
    <row r="34" spans="1:14" x14ac:dyDescent="0.25">
      <c r="A34" s="21"/>
      <c r="B34" s="50"/>
      <c r="C34" s="51"/>
      <c r="D34" s="51"/>
      <c r="E34" s="51"/>
      <c r="J34" s="6" t="s">
        <v>25</v>
      </c>
      <c r="K34" s="6">
        <v>3105</v>
      </c>
      <c r="L34" s="6">
        <v>45</v>
      </c>
      <c r="M34" s="6">
        <v>130</v>
      </c>
      <c r="N34" s="6">
        <v>26</v>
      </c>
    </row>
    <row r="35" spans="1:14" x14ac:dyDescent="0.25">
      <c r="A35" s="21"/>
      <c r="B35" s="50"/>
      <c r="C35" s="51"/>
      <c r="D35" s="51"/>
      <c r="E35" s="51"/>
      <c r="F35" t="s">
        <v>160</v>
      </c>
      <c r="J35" s="6" t="s">
        <v>26</v>
      </c>
      <c r="K35" s="6">
        <v>4074</v>
      </c>
      <c r="L35" s="6">
        <v>33</v>
      </c>
      <c r="M35" s="6">
        <v>38</v>
      </c>
      <c r="N35" s="6">
        <v>12</v>
      </c>
    </row>
    <row r="36" spans="1:14" x14ac:dyDescent="0.25">
      <c r="A36" s="21"/>
      <c r="B36" s="50"/>
      <c r="C36" s="51"/>
      <c r="D36" s="51"/>
      <c r="E36" s="51"/>
      <c r="J36" s="6" t="s">
        <v>27</v>
      </c>
      <c r="K36" s="6">
        <v>2543</v>
      </c>
      <c r="L36" s="6">
        <v>87</v>
      </c>
      <c r="M36" s="6">
        <v>157</v>
      </c>
      <c r="N36" s="6">
        <v>31</v>
      </c>
    </row>
    <row r="37" spans="1:14" x14ac:dyDescent="0.25">
      <c r="A37" s="21"/>
      <c r="B37" s="52"/>
      <c r="C37" s="53"/>
      <c r="D37" s="49"/>
      <c r="E37" s="51"/>
      <c r="J37" s="6" t="s">
        <v>28</v>
      </c>
      <c r="K37" s="6">
        <v>2952</v>
      </c>
      <c r="L37" s="6">
        <v>38</v>
      </c>
      <c r="M37" s="6">
        <v>109</v>
      </c>
      <c r="N37" s="6">
        <v>19</v>
      </c>
    </row>
    <row r="38" spans="1:14" x14ac:dyDescent="0.25">
      <c r="A38" s="21"/>
      <c r="B38" s="50"/>
      <c r="C38" s="51"/>
      <c r="D38" s="21"/>
      <c r="E38" s="51"/>
      <c r="J38" s="6" t="s">
        <v>29</v>
      </c>
      <c r="K38" s="6">
        <v>3062</v>
      </c>
      <c r="L38" s="6">
        <v>49</v>
      </c>
      <c r="M38" s="6">
        <v>82</v>
      </c>
      <c r="N38" s="6">
        <v>37</v>
      </c>
    </row>
    <row r="39" spans="1:14" x14ac:dyDescent="0.25">
      <c r="A39" s="21"/>
      <c r="B39" s="50"/>
      <c r="C39" s="51"/>
      <c r="D39" s="51"/>
      <c r="E39" s="51"/>
      <c r="J39" s="6" t="s">
        <v>30</v>
      </c>
      <c r="K39" s="6">
        <v>4231</v>
      </c>
      <c r="L39" s="6">
        <v>28</v>
      </c>
      <c r="M39" s="6">
        <v>74</v>
      </c>
      <c r="N39" s="6">
        <v>24</v>
      </c>
    </row>
    <row r="40" spans="1:14" x14ac:dyDescent="0.25">
      <c r="A40" s="21"/>
      <c r="B40" s="21"/>
      <c r="C40" s="54"/>
      <c r="D40" s="21"/>
      <c r="E40" s="49"/>
      <c r="J40" s="6" t="s">
        <v>31</v>
      </c>
      <c r="K40" s="6">
        <v>2297</v>
      </c>
      <c r="L40" s="6">
        <v>72</v>
      </c>
      <c r="M40" s="6">
        <v>131</v>
      </c>
      <c r="N40" s="6">
        <v>37</v>
      </c>
    </row>
    <row r="41" spans="1:14" x14ac:dyDescent="0.25">
      <c r="E41" s="21"/>
      <c r="J41" s="6" t="s">
        <v>32</v>
      </c>
      <c r="K41" s="6">
        <v>4059</v>
      </c>
      <c r="L41" s="6">
        <v>29</v>
      </c>
      <c r="M41" s="6">
        <v>103</v>
      </c>
      <c r="N41" s="6">
        <v>37</v>
      </c>
    </row>
    <row r="42" spans="1:14" x14ac:dyDescent="0.25">
      <c r="D42" s="13"/>
      <c r="E42" s="51"/>
      <c r="J42" s="6" t="s">
        <v>33</v>
      </c>
      <c r="K42" s="6">
        <v>1529</v>
      </c>
      <c r="L42" s="6">
        <v>31</v>
      </c>
      <c r="M42" s="6">
        <v>69</v>
      </c>
      <c r="N42" s="6">
        <v>34</v>
      </c>
    </row>
    <row r="43" spans="1:14" x14ac:dyDescent="0.25">
      <c r="E43" s="21"/>
      <c r="J43" s="6" t="s">
        <v>34</v>
      </c>
      <c r="K43" s="6">
        <v>2709</v>
      </c>
      <c r="L43" s="6">
        <v>78</v>
      </c>
      <c r="M43" s="6">
        <v>142</v>
      </c>
      <c r="N43" s="6">
        <v>42</v>
      </c>
    </row>
    <row r="44" spans="1:14" x14ac:dyDescent="0.25">
      <c r="J44" s="6" t="s">
        <v>35</v>
      </c>
      <c r="K44" s="6">
        <v>3183</v>
      </c>
      <c r="L44" s="6">
        <v>36</v>
      </c>
      <c r="M44" s="6">
        <v>79</v>
      </c>
      <c r="N44" s="6">
        <v>17</v>
      </c>
    </row>
    <row r="45" spans="1:14" x14ac:dyDescent="0.25">
      <c r="J45" s="6" t="s">
        <v>36</v>
      </c>
      <c r="K45" s="6">
        <v>3526</v>
      </c>
      <c r="L45" s="6">
        <v>54</v>
      </c>
      <c r="M45" s="6">
        <v>141</v>
      </c>
      <c r="N45" s="6">
        <v>29</v>
      </c>
    </row>
    <row r="46" spans="1:14" x14ac:dyDescent="0.25">
      <c r="J46" s="6" t="s">
        <v>37</v>
      </c>
      <c r="K46" s="6">
        <v>2869</v>
      </c>
      <c r="L46" s="6">
        <v>53</v>
      </c>
      <c r="M46" s="6">
        <v>116</v>
      </c>
      <c r="N46" s="6">
        <v>14</v>
      </c>
    </row>
    <row r="47" spans="1:14" x14ac:dyDescent="0.25">
      <c r="J47" s="6" t="s">
        <v>38</v>
      </c>
      <c r="K47" s="6">
        <v>3753</v>
      </c>
      <c r="L47" s="6">
        <v>31</v>
      </c>
      <c r="M47" s="6">
        <v>61</v>
      </c>
      <c r="N47" s="6">
        <v>12</v>
      </c>
    </row>
    <row r="48" spans="1:14" x14ac:dyDescent="0.25">
      <c r="J48" s="6" t="s">
        <v>39</v>
      </c>
      <c r="K48" s="6">
        <v>3051</v>
      </c>
      <c r="L48" s="6">
        <v>29</v>
      </c>
      <c r="M48" s="6">
        <v>43</v>
      </c>
      <c r="N48" s="6"/>
    </row>
    <row r="49" spans="10:14" x14ac:dyDescent="0.25">
      <c r="J49" s="6" t="s">
        <v>40</v>
      </c>
      <c r="K49" s="6">
        <v>3913</v>
      </c>
      <c r="L49" s="6">
        <v>84</v>
      </c>
      <c r="M49" s="6">
        <v>149</v>
      </c>
      <c r="N49" s="6">
        <v>32</v>
      </c>
    </row>
    <row r="50" spans="10:14" x14ac:dyDescent="0.25">
      <c r="J50" s="6" t="s">
        <v>41</v>
      </c>
      <c r="K50" s="6">
        <v>2463</v>
      </c>
      <c r="L50" s="6">
        <v>30</v>
      </c>
      <c r="M50" s="6">
        <v>48</v>
      </c>
      <c r="N50" s="6"/>
    </row>
    <row r="51" spans="10:14" x14ac:dyDescent="0.25">
      <c r="J51" s="6" t="s">
        <v>42</v>
      </c>
      <c r="K51" s="6">
        <v>1256</v>
      </c>
      <c r="L51" s="6">
        <v>76</v>
      </c>
      <c r="M51" s="6">
        <v>148</v>
      </c>
      <c r="N51" s="6">
        <v>31</v>
      </c>
    </row>
    <row r="52" spans="10:14" x14ac:dyDescent="0.25">
      <c r="J52" s="6" t="s">
        <v>43</v>
      </c>
      <c r="K52" s="6">
        <v>3978</v>
      </c>
      <c r="L52" s="6">
        <v>31</v>
      </c>
      <c r="M52" s="6">
        <v>68</v>
      </c>
      <c r="N52" s="6">
        <v>19</v>
      </c>
    </row>
    <row r="53" spans="10:14" x14ac:dyDescent="0.25">
      <c r="J53" s="6" t="s">
        <v>44</v>
      </c>
      <c r="K53" s="6">
        <v>3721</v>
      </c>
      <c r="L53" s="6">
        <v>26</v>
      </c>
      <c r="M53" s="6">
        <v>82</v>
      </c>
      <c r="N53" s="6">
        <v>17</v>
      </c>
    </row>
  </sheetData>
  <sheetProtection sheet="1" selectLockedCells="1"/>
  <hyperlinks>
    <hyperlink ref="H27" r:id="rId1"/>
  </hyperlinks>
  <pageMargins left="0.25" right="0.25" top="0.75" bottom="0.75" header="0.3" footer="0.3"/>
  <pageSetup scale="62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B112"/>
  <sheetViews>
    <sheetView workbookViewId="0">
      <selection activeCell="B8" sqref="B8"/>
    </sheetView>
  </sheetViews>
  <sheetFormatPr defaultRowHeight="15" x14ac:dyDescent="0.25"/>
  <cols>
    <col min="2" max="2" width="164.85546875" customWidth="1"/>
  </cols>
  <sheetData>
    <row r="2" spans="2:2" x14ac:dyDescent="0.25">
      <c r="B2" s="10">
        <v>4</v>
      </c>
    </row>
    <row r="3" spans="2:2" ht="16.5" x14ac:dyDescent="0.25">
      <c r="B3" s="11"/>
    </row>
    <row r="4" spans="2:2" ht="16.5" x14ac:dyDescent="0.25">
      <c r="B4" s="14" t="s">
        <v>148</v>
      </c>
    </row>
    <row r="5" spans="2:2" ht="16.5" x14ac:dyDescent="0.25">
      <c r="B5" s="11" t="s">
        <v>50</v>
      </c>
    </row>
    <row r="6" spans="2:2" ht="16.5" x14ac:dyDescent="0.25">
      <c r="B6" s="11" t="s">
        <v>51</v>
      </c>
    </row>
    <row r="7" spans="2:2" ht="17.25" x14ac:dyDescent="0.25">
      <c r="B7" s="12"/>
    </row>
    <row r="8" spans="2:2" ht="16.5" x14ac:dyDescent="0.25">
      <c r="B8" s="15" t="s">
        <v>52</v>
      </c>
    </row>
    <row r="9" spans="2:2" ht="16.5" x14ac:dyDescent="0.25">
      <c r="B9" s="11" t="s">
        <v>53</v>
      </c>
    </row>
    <row r="10" spans="2:2" ht="16.5" x14ac:dyDescent="0.25">
      <c r="B10" s="11" t="s">
        <v>54</v>
      </c>
    </row>
    <row r="11" spans="2:2" ht="16.5" x14ac:dyDescent="0.25">
      <c r="B11" s="11" t="s">
        <v>144</v>
      </c>
    </row>
    <row r="12" spans="2:2" ht="16.5" x14ac:dyDescent="0.25">
      <c r="B12" s="11" t="s">
        <v>145</v>
      </c>
    </row>
    <row r="13" spans="2:2" ht="16.5" x14ac:dyDescent="0.25">
      <c r="B13" s="11" t="s">
        <v>55</v>
      </c>
    </row>
    <row r="14" spans="2:2" ht="16.5" x14ac:dyDescent="0.25">
      <c r="B14" s="11" t="s">
        <v>56</v>
      </c>
    </row>
    <row r="15" spans="2:2" ht="16.5" x14ac:dyDescent="0.25">
      <c r="B15" s="11" t="s">
        <v>57</v>
      </c>
    </row>
    <row r="16" spans="2:2" ht="17.25" x14ac:dyDescent="0.25">
      <c r="B16" s="12"/>
    </row>
    <row r="17" spans="2:2" ht="16.5" x14ac:dyDescent="0.25">
      <c r="B17" s="11" t="s">
        <v>58</v>
      </c>
    </row>
    <row r="18" spans="2:2" ht="16.5" x14ac:dyDescent="0.25">
      <c r="B18" s="11" t="s">
        <v>146</v>
      </c>
    </row>
    <row r="19" spans="2:2" ht="16.5" x14ac:dyDescent="0.25">
      <c r="B19" s="11" t="s">
        <v>59</v>
      </c>
    </row>
    <row r="20" spans="2:2" ht="16.5" x14ac:dyDescent="0.25">
      <c r="B20" s="11" t="s">
        <v>60</v>
      </c>
    </row>
    <row r="21" spans="2:2" ht="16.5" x14ac:dyDescent="0.25">
      <c r="B21" s="11" t="s">
        <v>61</v>
      </c>
    </row>
    <row r="22" spans="2:2" ht="16.5" x14ac:dyDescent="0.25">
      <c r="B22" s="11" t="s">
        <v>62</v>
      </c>
    </row>
    <row r="23" spans="2:2" ht="16.5" x14ac:dyDescent="0.25">
      <c r="B23" s="11" t="s">
        <v>63</v>
      </c>
    </row>
    <row r="24" spans="2:2" ht="17.25" x14ac:dyDescent="0.25">
      <c r="B24" s="12"/>
    </row>
    <row r="25" spans="2:2" ht="16.5" x14ac:dyDescent="0.25">
      <c r="B25" s="11" t="s">
        <v>64</v>
      </c>
    </row>
    <row r="26" spans="2:2" ht="16.5" x14ac:dyDescent="0.25">
      <c r="B26" s="11" t="s">
        <v>65</v>
      </c>
    </row>
    <row r="27" spans="2:2" ht="16.5" x14ac:dyDescent="0.25">
      <c r="B27" s="11" t="s">
        <v>66</v>
      </c>
    </row>
    <row r="28" spans="2:2" ht="16.5" x14ac:dyDescent="0.25">
      <c r="B28" s="11" t="s">
        <v>67</v>
      </c>
    </row>
    <row r="29" spans="2:2" ht="16.5" x14ac:dyDescent="0.25">
      <c r="B29" s="11" t="s">
        <v>68</v>
      </c>
    </row>
    <row r="30" spans="2:2" ht="16.5" x14ac:dyDescent="0.25">
      <c r="B30" s="11" t="s">
        <v>69</v>
      </c>
    </row>
    <row r="31" spans="2:2" ht="17.25" x14ac:dyDescent="0.25">
      <c r="B31" s="12"/>
    </row>
    <row r="32" spans="2:2" ht="16.5" x14ac:dyDescent="0.25">
      <c r="B32" s="11" t="s">
        <v>70</v>
      </c>
    </row>
    <row r="33" spans="2:2" ht="16.5" x14ac:dyDescent="0.25">
      <c r="B33" s="11" t="s">
        <v>53</v>
      </c>
    </row>
    <row r="34" spans="2:2" ht="16.5" x14ac:dyDescent="0.25">
      <c r="B34" s="11" t="s">
        <v>71</v>
      </c>
    </row>
    <row r="35" spans="2:2" ht="16.5" x14ac:dyDescent="0.25">
      <c r="B35" s="11" t="s">
        <v>72</v>
      </c>
    </row>
    <row r="36" spans="2:2" ht="16.5" x14ac:dyDescent="0.25">
      <c r="B36" s="11" t="s">
        <v>147</v>
      </c>
    </row>
    <row r="37" spans="2:2" ht="16.5" x14ac:dyDescent="0.25">
      <c r="B37" s="11" t="s">
        <v>65</v>
      </c>
    </row>
    <row r="38" spans="2:2" ht="16.5" x14ac:dyDescent="0.25">
      <c r="B38" s="11" t="s">
        <v>73</v>
      </c>
    </row>
    <row r="39" spans="2:2" ht="16.5" x14ac:dyDescent="0.25">
      <c r="B39" s="11" t="s">
        <v>53</v>
      </c>
    </row>
    <row r="40" spans="2:2" ht="16.5" x14ac:dyDescent="0.25">
      <c r="B40" s="11" t="s">
        <v>74</v>
      </c>
    </row>
    <row r="41" spans="2:2" ht="16.5" x14ac:dyDescent="0.25">
      <c r="B41" s="11" t="s">
        <v>149</v>
      </c>
    </row>
    <row r="42" spans="2:2" ht="16.5" x14ac:dyDescent="0.25">
      <c r="B42" s="11" t="s">
        <v>75</v>
      </c>
    </row>
    <row r="43" spans="2:2" ht="16.5" x14ac:dyDescent="0.25">
      <c r="B43" s="15" t="s">
        <v>76</v>
      </c>
    </row>
    <row r="44" spans="2:2" ht="16.5" x14ac:dyDescent="0.25">
      <c r="B44" s="11" t="s">
        <v>77</v>
      </c>
    </row>
    <row r="45" spans="2:2" ht="16.5" x14ac:dyDescent="0.25">
      <c r="B45" s="11" t="s">
        <v>78</v>
      </c>
    </row>
    <row r="46" spans="2:2" ht="16.5" x14ac:dyDescent="0.25">
      <c r="B46" s="11" t="s">
        <v>79</v>
      </c>
    </row>
    <row r="47" spans="2:2" ht="16.5" x14ac:dyDescent="0.25">
      <c r="B47" s="11" t="s">
        <v>80</v>
      </c>
    </row>
    <row r="48" spans="2:2" ht="16.5" x14ac:dyDescent="0.25">
      <c r="B48" s="11" t="s">
        <v>81</v>
      </c>
    </row>
    <row r="49" spans="2:2" ht="16.5" x14ac:dyDescent="0.25">
      <c r="B49" s="11" t="s">
        <v>82</v>
      </c>
    </row>
    <row r="50" spans="2:2" ht="16.5" x14ac:dyDescent="0.25">
      <c r="B50" s="11" t="s">
        <v>83</v>
      </c>
    </row>
    <row r="51" spans="2:2" ht="16.5" x14ac:dyDescent="0.25">
      <c r="B51" s="11" t="s">
        <v>84</v>
      </c>
    </row>
    <row r="52" spans="2:2" ht="16.5" x14ac:dyDescent="0.25">
      <c r="B52" s="11" t="s">
        <v>85</v>
      </c>
    </row>
    <row r="53" spans="2:2" ht="16.5" x14ac:dyDescent="0.25">
      <c r="B53" s="11" t="s">
        <v>86</v>
      </c>
    </row>
    <row r="54" spans="2:2" ht="16.5" x14ac:dyDescent="0.25">
      <c r="B54" s="11" t="s">
        <v>87</v>
      </c>
    </row>
    <row r="55" spans="2:2" ht="16.5" x14ac:dyDescent="0.25">
      <c r="B55" s="11" t="s">
        <v>88</v>
      </c>
    </row>
    <row r="56" spans="2:2" ht="16.5" x14ac:dyDescent="0.25">
      <c r="B56" s="11" t="s">
        <v>89</v>
      </c>
    </row>
    <row r="57" spans="2:2" ht="16.5" x14ac:dyDescent="0.25">
      <c r="B57" s="11" t="s">
        <v>90</v>
      </c>
    </row>
    <row r="58" spans="2:2" ht="16.5" x14ac:dyDescent="0.25">
      <c r="B58" s="11" t="s">
        <v>91</v>
      </c>
    </row>
    <row r="59" spans="2:2" ht="16.5" x14ac:dyDescent="0.25">
      <c r="B59" s="11" t="s">
        <v>92</v>
      </c>
    </row>
    <row r="60" spans="2:2" ht="16.5" x14ac:dyDescent="0.25">
      <c r="B60" s="11" t="s">
        <v>93</v>
      </c>
    </row>
    <row r="61" spans="2:2" ht="16.5" x14ac:dyDescent="0.25">
      <c r="B61" s="11" t="s">
        <v>94</v>
      </c>
    </row>
    <row r="62" spans="2:2" ht="16.5" x14ac:dyDescent="0.25">
      <c r="B62" s="11" t="s">
        <v>95</v>
      </c>
    </row>
    <row r="63" spans="2:2" x14ac:dyDescent="0.25">
      <c r="B63" s="10">
        <v>5</v>
      </c>
    </row>
    <row r="64" spans="2:2" ht="16.5" x14ac:dyDescent="0.25">
      <c r="B64" s="11" t="s">
        <v>96</v>
      </c>
    </row>
    <row r="65" spans="2:2" ht="16.5" x14ac:dyDescent="0.25">
      <c r="B65" s="11" t="s">
        <v>97</v>
      </c>
    </row>
    <row r="66" spans="2:2" ht="16.5" x14ac:dyDescent="0.25">
      <c r="B66" s="11" t="s">
        <v>98</v>
      </c>
    </row>
    <row r="67" spans="2:2" ht="16.5" x14ac:dyDescent="0.25">
      <c r="B67" s="11" t="s">
        <v>99</v>
      </c>
    </row>
    <row r="68" spans="2:2" ht="16.5" x14ac:dyDescent="0.25">
      <c r="B68" s="11" t="s">
        <v>100</v>
      </c>
    </row>
    <row r="69" spans="2:2" ht="16.5" x14ac:dyDescent="0.25">
      <c r="B69" s="11" t="s">
        <v>101</v>
      </c>
    </row>
    <row r="70" spans="2:2" ht="16.5" x14ac:dyDescent="0.25">
      <c r="B70" s="11" t="s">
        <v>102</v>
      </c>
    </row>
    <row r="71" spans="2:2" ht="16.5" x14ac:dyDescent="0.25">
      <c r="B71" s="11" t="s">
        <v>103</v>
      </c>
    </row>
    <row r="72" spans="2:2" ht="16.5" x14ac:dyDescent="0.25">
      <c r="B72" s="11" t="s">
        <v>104</v>
      </c>
    </row>
    <row r="73" spans="2:2" ht="16.5" x14ac:dyDescent="0.25">
      <c r="B73" s="11" t="s">
        <v>105</v>
      </c>
    </row>
    <row r="74" spans="2:2" ht="16.5" x14ac:dyDescent="0.25">
      <c r="B74" s="11" t="s">
        <v>106</v>
      </c>
    </row>
    <row r="75" spans="2:2" ht="16.5" x14ac:dyDescent="0.25">
      <c r="B75" s="11" t="s">
        <v>107</v>
      </c>
    </row>
    <row r="76" spans="2:2" ht="16.5" x14ac:dyDescent="0.25">
      <c r="B76" s="11" t="s">
        <v>108</v>
      </c>
    </row>
    <row r="77" spans="2:2" ht="16.5" x14ac:dyDescent="0.25">
      <c r="B77" s="11" t="s">
        <v>109</v>
      </c>
    </row>
    <row r="78" spans="2:2" ht="16.5" x14ac:dyDescent="0.25">
      <c r="B78" s="11" t="s">
        <v>110</v>
      </c>
    </row>
    <row r="79" spans="2:2" ht="16.5" x14ac:dyDescent="0.25">
      <c r="B79" s="11" t="s">
        <v>111</v>
      </c>
    </row>
    <row r="80" spans="2:2" ht="16.5" x14ac:dyDescent="0.25">
      <c r="B80" s="11" t="s">
        <v>112</v>
      </c>
    </row>
    <row r="81" spans="2:2" ht="16.5" x14ac:dyDescent="0.25">
      <c r="B81" s="11" t="s">
        <v>113</v>
      </c>
    </row>
    <row r="82" spans="2:2" ht="16.5" x14ac:dyDescent="0.25">
      <c r="B82" s="11" t="s">
        <v>114</v>
      </c>
    </row>
    <row r="83" spans="2:2" ht="16.5" x14ac:dyDescent="0.25">
      <c r="B83" s="11" t="s">
        <v>115</v>
      </c>
    </row>
    <row r="84" spans="2:2" ht="16.5" x14ac:dyDescent="0.25">
      <c r="B84" s="11" t="s">
        <v>116</v>
      </c>
    </row>
    <row r="85" spans="2:2" ht="16.5" x14ac:dyDescent="0.25">
      <c r="B85" s="11" t="s">
        <v>117</v>
      </c>
    </row>
    <row r="86" spans="2:2" ht="16.5" x14ac:dyDescent="0.25">
      <c r="B86" s="11" t="s">
        <v>118</v>
      </c>
    </row>
    <row r="87" spans="2:2" ht="16.5" x14ac:dyDescent="0.25">
      <c r="B87" s="11" t="s">
        <v>65</v>
      </c>
    </row>
    <row r="88" spans="2:2" ht="16.5" x14ac:dyDescent="0.25">
      <c r="B88" s="11" t="s">
        <v>119</v>
      </c>
    </row>
    <row r="89" spans="2:2" ht="16.5" x14ac:dyDescent="0.25">
      <c r="B89" s="11" t="s">
        <v>120</v>
      </c>
    </row>
    <row r="90" spans="2:2" ht="16.5" x14ac:dyDescent="0.25">
      <c r="B90" s="11" t="s">
        <v>121</v>
      </c>
    </row>
    <row r="91" spans="2:2" ht="16.5" x14ac:dyDescent="0.25">
      <c r="B91" s="11" t="s">
        <v>122</v>
      </c>
    </row>
    <row r="92" spans="2:2" ht="16.5" x14ac:dyDescent="0.25">
      <c r="B92" s="11" t="s">
        <v>123</v>
      </c>
    </row>
    <row r="93" spans="2:2" ht="16.5" x14ac:dyDescent="0.25">
      <c r="B93" s="11" t="s">
        <v>124</v>
      </c>
    </row>
    <row r="94" spans="2:2" ht="16.5" x14ac:dyDescent="0.25">
      <c r="B94" s="11" t="s">
        <v>125</v>
      </c>
    </row>
    <row r="95" spans="2:2" ht="16.5" x14ac:dyDescent="0.25">
      <c r="B95" s="11" t="s">
        <v>126</v>
      </c>
    </row>
    <row r="96" spans="2:2" ht="16.5" x14ac:dyDescent="0.25">
      <c r="B96" s="11" t="s">
        <v>127</v>
      </c>
    </row>
    <row r="97" spans="2:2" ht="16.5" x14ac:dyDescent="0.25">
      <c r="B97" s="11" t="s">
        <v>128</v>
      </c>
    </row>
    <row r="98" spans="2:2" ht="16.5" x14ac:dyDescent="0.25">
      <c r="B98" s="11" t="s">
        <v>129</v>
      </c>
    </row>
    <row r="99" spans="2:2" ht="16.5" x14ac:dyDescent="0.25">
      <c r="B99" s="11" t="s">
        <v>130</v>
      </c>
    </row>
    <row r="100" spans="2:2" ht="16.5" x14ac:dyDescent="0.25">
      <c r="B100" s="11" t="s">
        <v>131</v>
      </c>
    </row>
    <row r="101" spans="2:2" ht="16.5" x14ac:dyDescent="0.25">
      <c r="B101" s="11" t="s">
        <v>132</v>
      </c>
    </row>
    <row r="102" spans="2:2" ht="16.5" x14ac:dyDescent="0.25">
      <c r="B102" s="11" t="s">
        <v>133</v>
      </c>
    </row>
    <row r="103" spans="2:2" ht="16.5" x14ac:dyDescent="0.25">
      <c r="B103" s="11" t="s">
        <v>134</v>
      </c>
    </row>
    <row r="104" spans="2:2" ht="16.5" x14ac:dyDescent="0.25">
      <c r="B104" s="11" t="s">
        <v>135</v>
      </c>
    </row>
    <row r="105" spans="2:2" ht="16.5" x14ac:dyDescent="0.25">
      <c r="B105" s="11" t="s">
        <v>136</v>
      </c>
    </row>
    <row r="106" spans="2:2" ht="16.5" x14ac:dyDescent="0.25">
      <c r="B106" s="11" t="s">
        <v>137</v>
      </c>
    </row>
    <row r="107" spans="2:2" ht="16.5" x14ac:dyDescent="0.25">
      <c r="B107" s="11" t="s">
        <v>138</v>
      </c>
    </row>
    <row r="108" spans="2:2" ht="16.5" x14ac:dyDescent="0.25">
      <c r="B108" s="11" t="s">
        <v>139</v>
      </c>
    </row>
    <row r="109" spans="2:2" ht="16.5" x14ac:dyDescent="0.25">
      <c r="B109" s="11" t="s">
        <v>140</v>
      </c>
    </row>
    <row r="110" spans="2:2" ht="16.5" x14ac:dyDescent="0.25">
      <c r="B110" s="11" t="s">
        <v>141</v>
      </c>
    </row>
    <row r="111" spans="2:2" ht="16.5" x14ac:dyDescent="0.25">
      <c r="B111" s="11" t="s">
        <v>142</v>
      </c>
    </row>
    <row r="112" spans="2:2" ht="16.5" x14ac:dyDescent="0.25">
      <c r="B112" s="11" t="s">
        <v>143</v>
      </c>
    </row>
  </sheetData>
  <sheetProtection sheet="1" objects="1" scenarios="1"/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1-PLCcalculator</vt:lpstr>
      <vt:lpstr>2Peanut Market Outlook for 2016</vt:lpstr>
      <vt:lpstr>Sheet3</vt:lpstr>
      <vt:lpstr>'1-PLCcalculator'!Print_Area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Smith</dc:creator>
  <cp:lastModifiedBy>Jackie Smith</cp:lastModifiedBy>
  <cp:lastPrinted>2017-02-01T17:16:55Z</cp:lastPrinted>
  <dcterms:created xsi:type="dcterms:W3CDTF">2016-04-12T03:52:24Z</dcterms:created>
  <dcterms:modified xsi:type="dcterms:W3CDTF">2017-02-01T17:18:55Z</dcterms:modified>
</cp:coreProperties>
</file>