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50" windowWidth="16260" windowHeight="6360"/>
  </bookViews>
  <sheets>
    <sheet name="1-PLCcalculator" sheetId="1" r:id="rId1"/>
    <sheet name="2Peanut Market Outlook for 2016" sheetId="2" r:id="rId2"/>
    <sheet name="Sheet3" sheetId="3" r:id="rId3"/>
  </sheets>
  <definedNames>
    <definedName name="_xlnm.Print_Area" localSheetId="0">'1-PLCcalculator'!$A$1:$R$42</definedName>
  </definedNames>
  <calcPr calcId="145621"/>
</workbook>
</file>

<file path=xl/calcChain.xml><?xml version="1.0" encoding="utf-8"?>
<calcChain xmlns="http://schemas.openxmlformats.org/spreadsheetml/2006/main">
  <c r="D30" i="1" l="1"/>
  <c r="E30" i="1"/>
  <c r="J8" i="1"/>
  <c r="N8" i="1" s="1"/>
  <c r="J9" i="1"/>
  <c r="N9" i="1" s="1"/>
  <c r="H8" i="1"/>
  <c r="I8" i="1" s="1"/>
  <c r="M8" i="1" s="1"/>
  <c r="P8" i="1" s="1"/>
  <c r="H9" i="1"/>
  <c r="I9" i="1" s="1"/>
  <c r="M9" i="1" s="1"/>
  <c r="P9" i="1" s="1"/>
  <c r="C30" i="1" l="1"/>
  <c r="B30" i="1"/>
  <c r="H7" i="1" l="1"/>
  <c r="I7" i="1" s="1"/>
  <c r="M7" i="1" s="1"/>
  <c r="P7" i="1" s="1"/>
  <c r="J7" i="1"/>
  <c r="N7" i="1" s="1"/>
  <c r="J6" i="1"/>
  <c r="N6" i="1" s="1"/>
  <c r="H6" i="1" l="1"/>
  <c r="I6" i="1" s="1"/>
  <c r="M6" i="1" s="1"/>
  <c r="R6" i="1" l="1"/>
  <c r="Q6" i="1"/>
  <c r="P6" i="1"/>
</calcChain>
</file>

<file path=xl/comments1.xml><?xml version="1.0" encoding="utf-8"?>
<comments xmlns="http://schemas.openxmlformats.org/spreadsheetml/2006/main">
  <authors>
    <author>Jackie Smith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Jackie Smith: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<sst xmlns="http://schemas.openxmlformats.org/spreadsheetml/2006/main" count="225" uniqueCount="199">
  <si>
    <t>Crop</t>
  </si>
  <si>
    <t>Final MYA Price</t>
  </si>
  <si>
    <t>Published</t>
  </si>
  <si>
    <t>Marketing Year</t>
  </si>
  <si>
    <t>Unit</t>
  </si>
  <si>
    <t>Reference</t>
  </si>
  <si>
    <t>Price</t>
  </si>
  <si>
    <t>Loan</t>
  </si>
  <si>
    <t>Rate</t>
  </si>
  <si>
    <t>Effective Price</t>
  </si>
  <si>
    <t>PLC Pymt Rate</t>
  </si>
  <si>
    <t>Maximum PLC</t>
  </si>
  <si>
    <t>Paymt Rate</t>
  </si>
  <si>
    <t>Peanuts</t>
  </si>
  <si>
    <t>Sorghum</t>
  </si>
  <si>
    <t>CC Yield</t>
  </si>
  <si>
    <t>Pounds</t>
  </si>
  <si>
    <t>Bushels</t>
  </si>
  <si>
    <t>Aug 31,2017</t>
  </si>
  <si>
    <t xml:space="preserve">   X .85</t>
  </si>
  <si>
    <t>per acre</t>
  </si>
  <si>
    <t>Payment</t>
  </si>
  <si>
    <t>Estimated</t>
  </si>
  <si>
    <t>Maximum</t>
  </si>
  <si>
    <t>for 120</t>
  </si>
  <si>
    <t>Acres</t>
  </si>
  <si>
    <t xml:space="preserve">Acres to </t>
  </si>
  <si>
    <t>total pymt</t>
  </si>
  <si>
    <t>of</t>
  </si>
  <si>
    <t>Acres to</t>
  </si>
  <si>
    <t>For 2016 "Crop Year"</t>
  </si>
  <si>
    <t>Bailey</t>
  </si>
  <si>
    <t>Borden</t>
  </si>
  <si>
    <t>Castro</t>
  </si>
  <si>
    <t>Cochran</t>
  </si>
  <si>
    <t>Crosby</t>
  </si>
  <si>
    <t>Dawson</t>
  </si>
  <si>
    <t>Floyd</t>
  </si>
  <si>
    <t>Gaines</t>
  </si>
  <si>
    <t>Garza</t>
  </si>
  <si>
    <t>Hale</t>
  </si>
  <si>
    <t>Hockley</t>
  </si>
  <si>
    <t>Lamb</t>
  </si>
  <si>
    <t>Lubbock</t>
  </si>
  <si>
    <t>Lynn</t>
  </si>
  <si>
    <t>Mitchell</t>
  </si>
  <si>
    <t>Parmer</t>
  </si>
  <si>
    <t>Scurry</t>
  </si>
  <si>
    <t>Swisher</t>
  </si>
  <si>
    <t>Terry</t>
  </si>
  <si>
    <t>Yoakum</t>
  </si>
  <si>
    <t>Planted April-June 2016</t>
  </si>
  <si>
    <t>Payments made October 2017</t>
  </si>
  <si>
    <t>ACRES for Limits</t>
  </si>
  <si>
    <t>https://www.fsa.usda.gov/programs-and-services/arcplc_program/arcplc-program-data/index</t>
  </si>
  <si>
    <t>MYA Price=national average price received by producers during the 12-month marketing year. Enter in Column F.</t>
  </si>
  <si>
    <t>If no base, use CC County Yield Average. See Website Below</t>
  </si>
  <si>
    <t>Estimated PLC Payments for Crop Year 2016 (If payment made, it will be in Fall of 2017)</t>
  </si>
  <si>
    <t>Sept 29,2017</t>
  </si>
  <si>
    <t>Sorghum MYA Price Final Sept 29, 2017</t>
  </si>
  <si>
    <t>Peanut MYA Price Final August 31, 2017</t>
  </si>
  <si>
    <t xml:space="preserve">Recent MYA Prices </t>
  </si>
  <si>
    <t>2009/10</t>
  </si>
  <si>
    <t>2010/11</t>
  </si>
  <si>
    <t>2011/12</t>
  </si>
  <si>
    <t>2012/13</t>
  </si>
  <si>
    <t>2013/14</t>
  </si>
  <si>
    <t>2014/15</t>
  </si>
  <si>
    <t>2015/16*</t>
  </si>
  <si>
    <t>2016/17*</t>
  </si>
  <si>
    <t>*Projected</t>
  </si>
  <si>
    <t>2016 crop year</t>
  </si>
  <si>
    <t>2015 crop year</t>
  </si>
  <si>
    <t>Go to this web address below for historical MYA information—Market Year Average Prices</t>
  </si>
  <si>
    <t>8/1/16 - 7/31/17</t>
  </si>
  <si>
    <t>9/1/16 - 9/31/17</t>
  </si>
  <si>
    <t>Projected</t>
  </si>
  <si>
    <t xml:space="preserve">Projected </t>
  </si>
  <si>
    <t xml:space="preserve"> Projected</t>
  </si>
  <si>
    <t>Nathan B. Smith and Amanda R. Smith</t>
  </si>
  <si>
    <t>Peanut Supply and Demand Highlights</t>
  </si>
  <si>
    <t>Acreage Up Again for 2015</t>
  </si>
  <si>
    <t>–</t>
  </si>
  <si>
    <t>Georgia increased plantings in 2015 by 32 percent to</t>
  </si>
  <si>
    <t>The acreage increase reflects lower relative prices of corn, cotton and soybeans and the</t>
  </si>
  <si>
    <t>ability to plant peanuts on generic base acres as part of the farm safety net outlined in the</t>
  </si>
  <si>
    <t>2014 farm bill.</t>
  </si>
  <si>
    <t>Yield Improved to Stable</t>
  </si>
  <si>
    <t>pounds per acre. The U.S. average yield is just shy of the 2014 average by one pound at</t>
  </si>
  <si>
    <t>3,922 pounds per acre. The 2015 Georgia yield is the 2nd best on record. The U.S.</t>
  </si>
  <si>
    <t>average yield would have been hi</t>
  </si>
  <si>
    <t>gher had there not been significant flooding in South</t>
  </si>
  <si>
    <t>Carolina and dry weather in the Southwestern part of the peanut belt.</t>
  </si>
  <si>
    <t>Total Use Grows</t>
  </si>
  <si>
    <t>-</t>
  </si>
  <si>
    <t>Total use of peanuts was projected to be up from last year. Domestic</t>
  </si>
  <si>
    <t>use grew during the 2014/15 marketing year</t>
  </si>
  <si>
    <t>by 3.8% to 1.33 million tons led by peanut</t>
  </si>
  <si>
    <t>butter and use in other products.</t>
  </si>
  <si>
    <t>Plenty of Peanuts to Carryover</t>
  </si>
  <si>
    <t>Stocks of peanuts carried over into the next marketing</t>
  </si>
  <si>
    <t>year are large as a result of increased acres and good yields the last two years.</t>
  </si>
  <si>
    <t>Peanut Prices Expected Lower</t>
  </si>
  <si>
    <t>Average farmer stock prices settled around $415 per</t>
  </si>
  <si>
    <t>be down around $370 per ton.</t>
  </si>
  <si>
    <t>Peanut Supply Situation</t>
  </si>
  <si>
    <t>A record peanut crop of 1.7 million tons is estimated for Georgia by the National Agricultural</t>
  </si>
  <si>
    <t>Statistics Service. Georgia growers planted 32 percent more acres and harvested 780,000 acres</t>
  </si>
  <si>
    <t>res</t>
  </si>
  <si>
    <t>ulting in a 4,400 pound per acre average yield in 2015. Georgia’s record large crop represents</t>
  </si>
  <si>
    <t>54 percent of the total U.S. production. Growers cut back on cotton and corn planted acres to</t>
  </si>
  <si>
    <t>increase peanut acreage. The shift was noticeable in the Southeast</t>
  </si>
  <si>
    <t>(AL, FL, GA, MS) where each</t>
  </si>
  <si>
    <t>state increased peanut plantings leading to a 24 percent increase at 1.22 million acres. The</t>
  </si>
  <si>
    <t>Southeast pushed US plantings up by 20 percent to 1.62 million acres in 2015. While Georgia and</t>
  </si>
  <si>
    <t>Southeast yields are up overall, the S</t>
  </si>
  <si>
    <t>outhwest and Virginia/Carolina region is down in 2015</t>
  </si>
  <si>
    <t>resulting in about the same U.S. average yield as 2014 of 3,922 pounds per acre. This yield</t>
  </si>
  <si>
    <t>combined with the increase in acres has total U.S. production pegged at 3.16 million tons on</t>
  </si>
  <si>
    <t>1.582 million har</t>
  </si>
  <si>
    <t>vested acres, up 22 percent from 2.6 million tons in 2014. The U.S. record for</t>
  </si>
  <si>
    <t>peanut production is 3.37 million tons harvested in 2012. The 2015 production estimate could end</t>
  </si>
  <si>
    <t>up closer to 3 million tons due to the flood losses in South Carolina, which co</t>
  </si>
  <si>
    <t>uld drop production</t>
  </si>
  <si>
    <t>by 100,000 tons or more.</t>
  </si>
  <si>
    <t>Peanut Use Situation</t>
  </si>
  <si>
    <t>Total peanut use for the 2014/15 crop is estimated to have ended below the previous year. Seed</t>
  </si>
  <si>
    <t>use increased so the residual category is the source of total use dropping by 70,000 tons t</t>
  </si>
  <si>
    <t>o 2.518</t>
  </si>
  <si>
    <t>million tons. The 2015 marketing year began on August 1st and shelled edible use is up over 4</t>
  </si>
  <si>
    <t>percent for the first three months with snacks leading the way. The 2015/16 peanut marketing</t>
  </si>
  <si>
    <t>year is projected to total 2.8 million tons, an increase of 1</t>
  </si>
  <si>
    <t>1.5 percent. Domestic use is projected to</t>
  </si>
  <si>
    <t>increase 4.6 percent to 1.54 million tons. Exports are projected to increase 5 percent from last</t>
  </si>
  <si>
    <t>year’s 540,000 tons. However, early indications are that exports will hold steady. With the larger</t>
  </si>
  <si>
    <t>crop, crush is pr</t>
  </si>
  <si>
    <t>ojected to rise 17 percent to 790,000 tons.</t>
  </si>
  <si>
    <t>2016 Forecast</t>
  </si>
  <si>
    <t>A record carryover of peanut stocks is projected for 2016. The current record is 1.385 million tons</t>
  </si>
  <si>
    <t>from the 2012 crop. Edible use increases appear to be shifting from peanut butter to snack</t>
  </si>
  <si>
    <t>pea</t>
  </si>
  <si>
    <t>nuts, likely due to the surplus from 2015. A new record carryover of 1.45 million tons is</t>
  </si>
  <si>
    <t>projected by USDA but it likely will be less than the 2012 record given lower production in South</t>
  </si>
  <si>
    <t>Carolina. Peanut grade inspections also indicate a trend of lower yi</t>
  </si>
  <si>
    <t>elds than expected so the big</t>
  </si>
  <si>
    <t>crop could shrink with the final crop size reported in January.</t>
  </si>
  <si>
    <t>The 2016 outlook faces a large surplus of peanuts and low prices for peanuts and other crops.</t>
  </si>
  <si>
    <t>Georgia growers can expect prices below $400 per ton, likely $375</t>
  </si>
  <si>
    <t>$385 range. Uncertainty</t>
  </si>
  <si>
    <t>surrounds contracts for 2016 as producers will be concerned about the issue of beneficial interest</t>
  </si>
  <si>
    <t>in respect to redeeming loans when there is a market loan gain (MLG) or loan deficiency payment</t>
  </si>
  <si>
    <t>(LDP). Growers may be wary of signi</t>
  </si>
  <si>
    <t>ng a contract at low prices if they are at risk of MLGs and</t>
  </si>
  <si>
    <t>LDPs counting against their peanut payment limit and reducing their PLC payment. Ninety nine</t>
  </si>
  <si>
    <t>percent of peanut base acres elected the Price Loss Coverage (PLC) program. The 2014 PLC</t>
  </si>
  <si>
    <t>payment rate e</t>
  </si>
  <si>
    <t>nded up at $95 per ton and adjusting for the 85 percent payment factor and 6.8</t>
  </si>
  <si>
    <t>percent sequestration, the payment per base acre was $75.26 per ton. The PLC payment for the</t>
  </si>
  <si>
    <t>2015 crop should be higher as prices for 2015 peanuts were lower. Current U.S. avera</t>
  </si>
  <si>
    <t>ge market</t>
  </si>
  <si>
    <t>price is about $400 per ton which would result in $140 per ton payment rate.</t>
  </si>
  <si>
    <t>Peanut acres need to be reduced in 2016 from a supply and rotation standpoint. Warehouse</t>
  </si>
  <si>
    <t>space will be a major concern in the Southeast. Growers who plant peanuts w</t>
  </si>
  <si>
    <t>ithout a contract</t>
  </si>
  <si>
    <t>could risk not having a “home” to store loan peanuts if there is not enough warehouse space.</t>
  </si>
  <si>
    <t>There could be 600,000 tons of 2015 peanuts in storage at harvest time creating a shortage of</t>
  </si>
  <si>
    <t>space. Rotations will be shortened if adjustments a</t>
  </si>
  <si>
    <t>re not made in 2016 impacting the yield</t>
  </si>
  <si>
    <t>prospects in the longer run. Planting decisions will be more difficult due to the low price, surplus</t>
  </si>
  <si>
    <t>supply situation, and growers facing a cash flow challenge in 2016. The PLC program will help,</t>
  </si>
  <si>
    <t>but growers need to</t>
  </si>
  <si>
    <t>look at planting acreage that result in the optimum price when considering</t>
  </si>
  <si>
    <t>rotation, payment limits and the PLC payments.</t>
  </si>
  <si>
    <t>790,000 acres. The U.S. planted acreage increased by 20 percent</t>
  </si>
  <si>
    <t xml:space="preserve">to 1.62 million acres.  </t>
  </si>
  <si>
    <t>The average yield in Georgia is up 6.4 percent to 4,400</t>
  </si>
  <si>
    <t>Production in 2015 exceeded consumption leading to 1,050,000 ton carryover on August 1, 2015</t>
  </si>
  <si>
    <t>Peanut Outlook and Cost Analysis for 2016</t>
  </si>
  <si>
    <t>Market Outlook</t>
  </si>
  <si>
    <t>See Tab 2 across the bottom of the screen</t>
  </si>
  <si>
    <t xml:space="preserve">     Peanut Market Outlook for 2016/17 by Nathan Smith</t>
  </si>
  <si>
    <t>ton for runners in the Southeast and Georgia for 2014/15. Prices for 2016 are expected to</t>
  </si>
  <si>
    <t>Contact Jackie Smith, Texas A&amp;M AgriLife Extension</t>
  </si>
  <si>
    <t>NAME=&gt;</t>
  </si>
  <si>
    <t>Lubbock County</t>
  </si>
  <si>
    <t>Ctrl-P to print.</t>
  </si>
  <si>
    <t>Corn</t>
  </si>
  <si>
    <t>Soybeans</t>
  </si>
  <si>
    <t xml:space="preserve">   Column F</t>
  </si>
  <si>
    <t xml:space="preserve">   Enter your MYA Projected price</t>
  </si>
  <si>
    <t xml:space="preserve">                 Column K for CC Farm Yield </t>
  </si>
  <si>
    <t xml:space="preserve">   Corn</t>
  </si>
  <si>
    <t xml:space="preserve">  Soybeans</t>
  </si>
  <si>
    <t xml:space="preserve">     Peanuts(lb)</t>
  </si>
  <si>
    <t>If you have questions. Call 806-746-6101</t>
  </si>
  <si>
    <t>At the above web address you can also find County Average CC  Payment Yields for assigning PLC Yields for payment.</t>
  </si>
  <si>
    <t>County CC Payment Yields, South Plains, Texas</t>
  </si>
  <si>
    <t>Peanuts, Sorghum,Corn, Soybeans  Planted April-June 2016</t>
  </si>
  <si>
    <t>7 year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</si>
</sst>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.0000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5" tint="-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1" xfId="0" applyFont="1" applyFill="1" applyBorder="1"/>
    <xf numFmtId="9" fontId="0" fillId="2" borderId="1" xfId="0" applyNumberFormat="1" applyFont="1" applyFill="1" applyBorder="1"/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0" applyFont="1"/>
    <xf numFmtId="0" fontId="5" fillId="2" borderId="0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165" fontId="0" fillId="3" borderId="1" xfId="0" applyNumberFormat="1" applyFill="1" applyBorder="1"/>
    <xf numFmtId="164" fontId="0" fillId="3" borderId="1" xfId="0" applyNumberFormat="1" applyFill="1" applyBorder="1"/>
    <xf numFmtId="0" fontId="2" fillId="0" borderId="0" xfId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2" borderId="10" xfId="0" applyFont="1" applyFill="1" applyBorder="1"/>
    <xf numFmtId="166" fontId="0" fillId="2" borderId="10" xfId="0" applyNumberFormat="1" applyFill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8" xfId="0" applyNumberFormat="1" applyBorder="1"/>
    <xf numFmtId="0" fontId="0" fillId="0" borderId="9" xfId="0" applyBorder="1"/>
    <xf numFmtId="0" fontId="14" fillId="0" borderId="4" xfId="0" applyFont="1" applyBorder="1"/>
    <xf numFmtId="0" fontId="14" fillId="0" borderId="7" xfId="0" applyFont="1" applyBorder="1"/>
    <xf numFmtId="0" fontId="14" fillId="0" borderId="0" xfId="0" applyFont="1"/>
    <xf numFmtId="0" fontId="0" fillId="0" borderId="1" xfId="0" applyBorder="1" applyProtection="1">
      <protection locked="0"/>
    </xf>
    <xf numFmtId="0" fontId="0" fillId="0" borderId="0" xfId="0" applyBorder="1"/>
    <xf numFmtId="2" fontId="0" fillId="0" borderId="0" xfId="0" applyNumberFormat="1" applyBorder="1"/>
    <xf numFmtId="0" fontId="14" fillId="2" borderId="1" xfId="0" applyFont="1" applyFill="1" applyBorder="1"/>
    <xf numFmtId="0" fontId="14" fillId="4" borderId="7" xfId="0" applyFont="1" applyFill="1" applyBorder="1"/>
    <xf numFmtId="0" fontId="14" fillId="4" borderId="9" xfId="0" applyFont="1" applyFill="1" applyBorder="1"/>
    <xf numFmtId="0" fontId="0" fillId="0" borderId="1" xfId="0" applyBorder="1" applyAlignment="1"/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0" fillId="3" borderId="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/>
    <xf numFmtId="0" fontId="0" fillId="0" borderId="13" xfId="0" applyBorder="1"/>
    <xf numFmtId="165" fontId="0" fillId="0" borderId="13" xfId="0" applyNumberFormat="1" applyBorder="1"/>
    <xf numFmtId="165" fontId="1" fillId="0" borderId="13" xfId="0" applyNumberFormat="1" applyFont="1" applyBorder="1" applyProtection="1">
      <protection locked="0"/>
    </xf>
    <xf numFmtId="0" fontId="1" fillId="0" borderId="13" xfId="0" applyFont="1" applyBorder="1" applyProtection="1">
      <protection locked="0"/>
    </xf>
    <xf numFmtId="164" fontId="0" fillId="0" borderId="13" xfId="0" applyNumberFormat="1" applyBorder="1"/>
    <xf numFmtId="164" fontId="0" fillId="0" borderId="14" xfId="0" applyNumberFormat="1" applyBorder="1"/>
    <xf numFmtId="0" fontId="14" fillId="0" borderId="2" xfId="0" applyFont="1" applyBorder="1"/>
    <xf numFmtId="164" fontId="0" fillId="0" borderId="15" xfId="0" applyNumberFormat="1" applyBorder="1"/>
    <xf numFmtId="0" fontId="0" fillId="0" borderId="16" xfId="0" applyBorder="1"/>
    <xf numFmtId="0" fontId="0" fillId="0" borderId="17" xfId="0" applyBorder="1" applyAlignment="1"/>
    <xf numFmtId="0" fontId="0" fillId="0" borderId="17" xfId="0" applyBorder="1"/>
    <xf numFmtId="165" fontId="0" fillId="0" borderId="17" xfId="0" applyNumberFormat="1" applyBorder="1"/>
    <xf numFmtId="164" fontId="1" fillId="0" borderId="17" xfId="0" applyNumberFormat="1" applyFont="1" applyBorder="1" applyProtection="1">
      <protection locked="0"/>
    </xf>
    <xf numFmtId="0" fontId="1" fillId="0" borderId="17" xfId="0" applyFont="1" applyBorder="1" applyProtection="1">
      <protection locked="0"/>
    </xf>
    <xf numFmtId="164" fontId="0" fillId="0" borderId="17" xfId="0" applyNumberFormat="1" applyBorder="1"/>
    <xf numFmtId="164" fontId="0" fillId="0" borderId="18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agrilifeextension.tamu.ed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288559</xdr:colOff>
      <xdr:row>9</xdr:row>
      <xdr:rowOff>146975</xdr:rowOff>
    </xdr:from>
    <xdr:to>
      <xdr:col>5</xdr:col>
      <xdr:colOff>773191</xdr:colOff>
      <xdr:row>12</xdr:row>
      <xdr:rowOff>166840</xdr:rowOff>
    </xdr:to>
    <xdr:sp macro="" textlink="">
      <xdr:nvSpPr>
        <xdr:cNvPr id="3" name="Up Arrow 2"/>
        <xdr:cNvSpPr/>
      </xdr:nvSpPr>
      <xdr:spPr>
        <a:xfrm>
          <a:off x="4270009" y="1880525"/>
          <a:ext cx="484632" cy="60089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165221</xdr:colOff>
      <xdr:row>9</xdr:row>
      <xdr:rowOff>114300</xdr:rowOff>
    </xdr:from>
    <xdr:to>
      <xdr:col>11</xdr:col>
      <xdr:colOff>22412</xdr:colOff>
      <xdr:row>12</xdr:row>
      <xdr:rowOff>85725</xdr:rowOff>
    </xdr:to>
    <xdr:sp macro="" textlink="">
      <xdr:nvSpPr>
        <xdr:cNvPr id="4" name="Up Arrow 3"/>
        <xdr:cNvSpPr/>
      </xdr:nvSpPr>
      <xdr:spPr>
        <a:xfrm>
          <a:off x="8604371" y="1847850"/>
          <a:ext cx="466791" cy="5524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416485</xdr:colOff>
      <xdr:row>33</xdr:row>
      <xdr:rowOff>58727</xdr:rowOff>
    </xdr:from>
    <xdr:to>
      <xdr:col>2</xdr:col>
      <xdr:colOff>799391</xdr:colOff>
      <xdr:row>38</xdr:row>
      <xdr:rowOff>7330</xdr:rowOff>
    </xdr:to>
    <xdr:sp macro="" textlink="">
      <xdr:nvSpPr>
        <xdr:cNvPr id="2" name="Down Arrow 1"/>
        <xdr:cNvSpPr/>
      </xdr:nvSpPr>
      <xdr:spPr>
        <a:xfrm flipH="1">
          <a:off x="2169085" y="6430952"/>
          <a:ext cx="382906" cy="90110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129540</xdr:colOff>
      <xdr:row>26</xdr:row>
      <xdr:rowOff>162383</xdr:rowOff>
    </xdr:from>
    <xdr:ext cx="2141220" cy="1111268"/>
    <xdr:pic>
      <xdr:nvPicPr>
        <xdr:cNvPr id="10" name="Picture 4" descr="TAMAgEXT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91100" y="5191583"/>
          <a:ext cx="2141220" cy="1111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sa.usda.gov/programs-and-services/arcplc_program/arcplc-program-data/inde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Normal="100" workbookViewId="0"/>
  </sheetViews>
  <sheetFormatPr defaultRowHeight="15" x14ac:dyDescent="0.25"/>
  <cols>
    <col min="2" max="2" width="17.140625" customWidth="1"/>
    <col min="3" max="3" width="13.85546875" customWidth="1"/>
    <col min="4" max="4" width="9.28515625" customWidth="1"/>
    <col min="5" max="5" width="10.28515625" customWidth="1"/>
    <col min="6" max="6" width="13.28515625" customWidth="1"/>
    <col min="7" max="7" width="8" customWidth="1"/>
    <col min="8" max="8" width="13.5703125" customWidth="1"/>
    <col min="9" max="9" width="16.140625" customWidth="1"/>
    <col min="10" max="10" width="13" customWidth="1"/>
    <col min="12" max="12" width="6.42578125" customWidth="1"/>
    <col min="15" max="15" width="5.5703125" customWidth="1"/>
    <col min="16" max="16" width="10.28515625" customWidth="1"/>
    <col min="17" max="18" width="10.140625" bestFit="1" customWidth="1"/>
  </cols>
  <sheetData>
    <row r="1" spans="1:18" x14ac:dyDescent="0.25">
      <c r="A1" t="s">
        <v>183</v>
      </c>
      <c r="B1" s="37" t="s">
        <v>184</v>
      </c>
      <c r="E1" s="36" t="s">
        <v>57</v>
      </c>
      <c r="Q1" t="s">
        <v>53</v>
      </c>
    </row>
    <row r="2" spans="1:18" x14ac:dyDescent="0.25">
      <c r="F2" t="s">
        <v>197</v>
      </c>
      <c r="P2" t="s">
        <v>22</v>
      </c>
      <c r="Q2" t="s">
        <v>26</v>
      </c>
      <c r="R2" t="s">
        <v>29</v>
      </c>
    </row>
    <row r="3" spans="1:18" x14ac:dyDescent="0.25">
      <c r="M3" t="s">
        <v>22</v>
      </c>
      <c r="N3" t="s">
        <v>23</v>
      </c>
      <c r="P3" t="s">
        <v>21</v>
      </c>
      <c r="Q3" t="s">
        <v>27</v>
      </c>
      <c r="R3" t="s">
        <v>27</v>
      </c>
    </row>
    <row r="4" spans="1:18" x14ac:dyDescent="0.25">
      <c r="A4" s="1" t="s">
        <v>0</v>
      </c>
      <c r="B4" s="1" t="s">
        <v>3</v>
      </c>
      <c r="C4" s="1" t="s">
        <v>1</v>
      </c>
      <c r="D4" s="1" t="s">
        <v>4</v>
      </c>
      <c r="E4" s="1" t="s">
        <v>5</v>
      </c>
      <c r="F4" s="40" t="s">
        <v>76</v>
      </c>
      <c r="G4" s="1" t="s">
        <v>7</v>
      </c>
      <c r="H4" s="1" t="s">
        <v>77</v>
      </c>
      <c r="I4" s="1" t="s">
        <v>78</v>
      </c>
      <c r="J4" s="1" t="s">
        <v>11</v>
      </c>
      <c r="K4" s="1" t="s">
        <v>15</v>
      </c>
      <c r="L4" s="2">
        <v>0.85</v>
      </c>
      <c r="M4" s="1" t="s">
        <v>21</v>
      </c>
      <c r="N4" s="1" t="s">
        <v>21</v>
      </c>
      <c r="P4" s="1" t="s">
        <v>24</v>
      </c>
      <c r="Q4" s="1" t="s">
        <v>28</v>
      </c>
      <c r="R4" s="1" t="s">
        <v>28</v>
      </c>
    </row>
    <row r="5" spans="1:18" ht="15.75" thickBot="1" x14ac:dyDescent="0.3">
      <c r="A5" s="28"/>
      <c r="B5" s="28"/>
      <c r="C5" s="28" t="s">
        <v>2</v>
      </c>
      <c r="D5" s="28"/>
      <c r="E5" s="28" t="s">
        <v>6</v>
      </c>
      <c r="F5" s="28" t="s">
        <v>1</v>
      </c>
      <c r="G5" s="28" t="s">
        <v>8</v>
      </c>
      <c r="H5" s="28" t="s">
        <v>9</v>
      </c>
      <c r="I5" s="28" t="s">
        <v>10</v>
      </c>
      <c r="J5" s="28" t="s">
        <v>12</v>
      </c>
      <c r="K5" s="28" t="s">
        <v>20</v>
      </c>
      <c r="L5" s="28"/>
      <c r="M5" s="28" t="s">
        <v>20</v>
      </c>
      <c r="N5" s="28" t="s">
        <v>20</v>
      </c>
      <c r="P5" s="28" t="s">
        <v>25</v>
      </c>
      <c r="Q5" s="29">
        <v>125000</v>
      </c>
      <c r="R5" s="29">
        <v>250000</v>
      </c>
    </row>
    <row r="6" spans="1:18" x14ac:dyDescent="0.25">
      <c r="A6" s="34" t="s">
        <v>13</v>
      </c>
      <c r="B6" s="48" t="s">
        <v>74</v>
      </c>
      <c r="C6" s="49" t="s">
        <v>18</v>
      </c>
      <c r="D6" s="50" t="s">
        <v>16</v>
      </c>
      <c r="E6" s="51">
        <v>0.26750000000000002</v>
      </c>
      <c r="F6" s="52">
        <v>0.2</v>
      </c>
      <c r="G6" s="51">
        <v>0.17749999999999999</v>
      </c>
      <c r="H6" s="51">
        <f>MAX(F6,G6)</f>
        <v>0.2</v>
      </c>
      <c r="I6" s="51">
        <f>MAX((E6-H6),0)</f>
        <v>6.7500000000000004E-2</v>
      </c>
      <c r="J6" s="51">
        <f>E6-G6</f>
        <v>9.0000000000000024E-2</v>
      </c>
      <c r="K6" s="53">
        <v>2869</v>
      </c>
      <c r="L6" s="50" t="s">
        <v>19</v>
      </c>
      <c r="M6" s="54">
        <f>I6*K6*0.85</f>
        <v>164.60887499999998</v>
      </c>
      <c r="N6" s="55">
        <f>J6*K6*0.85</f>
        <v>219.47850000000008</v>
      </c>
      <c r="O6" s="47"/>
      <c r="P6" s="18">
        <f>M6*120</f>
        <v>19753.064999999999</v>
      </c>
      <c r="Q6" s="30">
        <f>125000/$M$6</f>
        <v>759.3758234481586</v>
      </c>
      <c r="R6" s="31">
        <f>250000/$M$6</f>
        <v>1518.7516468963172</v>
      </c>
    </row>
    <row r="7" spans="1:18" ht="15.75" thickBot="1" x14ac:dyDescent="0.3">
      <c r="A7" s="56" t="s">
        <v>14</v>
      </c>
      <c r="B7" s="47" t="s">
        <v>75</v>
      </c>
      <c r="C7" s="43" t="s">
        <v>58</v>
      </c>
      <c r="D7" s="16" t="s">
        <v>17</v>
      </c>
      <c r="E7" s="17">
        <v>3.95</v>
      </c>
      <c r="F7" s="45">
        <v>3.8</v>
      </c>
      <c r="G7" s="17">
        <v>1.95</v>
      </c>
      <c r="H7" s="17">
        <f>MAX(F7,G7)</f>
        <v>3.8</v>
      </c>
      <c r="I7" s="17">
        <f>MAX((E7-H7),0)</f>
        <v>0.15000000000000036</v>
      </c>
      <c r="J7" s="17">
        <f>E7-G7</f>
        <v>2</v>
      </c>
      <c r="K7" s="44">
        <v>53</v>
      </c>
      <c r="L7" s="16" t="s">
        <v>19</v>
      </c>
      <c r="M7" s="18">
        <f>I7*K7*0.85</f>
        <v>6.7575000000000163</v>
      </c>
      <c r="N7" s="57">
        <f>J7*K7*0.85</f>
        <v>90.1</v>
      </c>
      <c r="O7" s="47"/>
      <c r="P7" s="18">
        <f>M7*120</f>
        <v>810.90000000000191</v>
      </c>
      <c r="Q7" s="32"/>
      <c r="R7" s="33"/>
    </row>
    <row r="8" spans="1:18" x14ac:dyDescent="0.25">
      <c r="A8" s="56" t="s">
        <v>186</v>
      </c>
      <c r="B8" s="47" t="s">
        <v>75</v>
      </c>
      <c r="C8" s="43" t="s">
        <v>58</v>
      </c>
      <c r="D8" s="16" t="s">
        <v>17</v>
      </c>
      <c r="E8" s="17">
        <v>3.7</v>
      </c>
      <c r="F8" s="45">
        <v>4</v>
      </c>
      <c r="G8" s="17">
        <v>1.95</v>
      </c>
      <c r="H8" s="17">
        <f t="shared" ref="H8:H9" si="0">MAX(F8,G8)</f>
        <v>4</v>
      </c>
      <c r="I8" s="17">
        <f t="shared" ref="I8:I9" si="1">MAX((E8-H8),0)</f>
        <v>0</v>
      </c>
      <c r="J8" s="17">
        <f>E8-G8</f>
        <v>1.7500000000000002</v>
      </c>
      <c r="K8" s="44">
        <v>116</v>
      </c>
      <c r="L8" s="16" t="s">
        <v>19</v>
      </c>
      <c r="M8" s="18">
        <f>I8*K8*0.85</f>
        <v>0</v>
      </c>
      <c r="N8" s="57">
        <f>J8*K8*0.85</f>
        <v>172.55</v>
      </c>
      <c r="O8" s="47"/>
      <c r="P8" s="18">
        <f>M8*120</f>
        <v>0</v>
      </c>
      <c r="Q8" s="39"/>
      <c r="R8" s="38"/>
    </row>
    <row r="9" spans="1:18" ht="15.75" thickBot="1" x14ac:dyDescent="0.3">
      <c r="A9" s="35" t="s">
        <v>187</v>
      </c>
      <c r="B9" s="58" t="s">
        <v>75</v>
      </c>
      <c r="C9" s="59" t="s">
        <v>58</v>
      </c>
      <c r="D9" s="60" t="s">
        <v>17</v>
      </c>
      <c r="E9" s="61">
        <v>8.4</v>
      </c>
      <c r="F9" s="62">
        <v>9</v>
      </c>
      <c r="G9" s="61">
        <v>5</v>
      </c>
      <c r="H9" s="61">
        <f t="shared" si="0"/>
        <v>9</v>
      </c>
      <c r="I9" s="61">
        <f t="shared" si="1"/>
        <v>0</v>
      </c>
      <c r="J9" s="61">
        <f>E9-G9</f>
        <v>3.4000000000000004</v>
      </c>
      <c r="K9" s="63">
        <v>14</v>
      </c>
      <c r="L9" s="60" t="s">
        <v>19</v>
      </c>
      <c r="M9" s="64">
        <f>I9*K9*0.85</f>
        <v>0</v>
      </c>
      <c r="N9" s="65">
        <f>J9*K9*0.85</f>
        <v>40.460000000000008</v>
      </c>
      <c r="O9" s="47"/>
      <c r="P9" s="18">
        <f>M9*120</f>
        <v>0</v>
      </c>
      <c r="Q9" s="39"/>
      <c r="R9" s="38"/>
    </row>
    <row r="11" spans="1:18" ht="15.75" thickBot="1" x14ac:dyDescent="0.3">
      <c r="A11" t="s">
        <v>182</v>
      </c>
      <c r="M11" s="41" t="s">
        <v>185</v>
      </c>
      <c r="N11" s="42"/>
    </row>
    <row r="12" spans="1:18" x14ac:dyDescent="0.25">
      <c r="A12" t="s">
        <v>194</v>
      </c>
    </row>
    <row r="13" spans="1:18" ht="15.75" thickBot="1" x14ac:dyDescent="0.3">
      <c r="A13" s="21"/>
      <c r="E13" s="36" t="s">
        <v>188</v>
      </c>
      <c r="I13" s="36" t="s">
        <v>190</v>
      </c>
    </row>
    <row r="14" spans="1:18" x14ac:dyDescent="0.25">
      <c r="A14" s="8" t="s">
        <v>30</v>
      </c>
      <c r="B14" s="9"/>
      <c r="C14" s="9"/>
      <c r="D14" s="10"/>
      <c r="E14" t="s">
        <v>189</v>
      </c>
      <c r="I14" t="s">
        <v>56</v>
      </c>
    </row>
    <row r="15" spans="1:18" x14ac:dyDescent="0.25">
      <c r="A15" s="11"/>
      <c r="B15" s="7" t="s">
        <v>51</v>
      </c>
      <c r="C15" s="7"/>
      <c r="D15" s="12"/>
    </row>
    <row r="16" spans="1:18" x14ac:dyDescent="0.25">
      <c r="A16" s="11"/>
      <c r="B16" s="7" t="s">
        <v>60</v>
      </c>
      <c r="C16" s="7"/>
      <c r="D16" s="12"/>
      <c r="F16" s="3"/>
      <c r="H16" s="3" t="s">
        <v>73</v>
      </c>
    </row>
    <row r="17" spans="1:15" x14ac:dyDescent="0.25">
      <c r="A17" s="11"/>
      <c r="B17" s="7" t="s">
        <v>59</v>
      </c>
      <c r="C17" s="7"/>
      <c r="D17" s="12"/>
      <c r="F17" s="4"/>
      <c r="H17" t="s">
        <v>55</v>
      </c>
    </row>
    <row r="18" spans="1:15" ht="16.5" thickBot="1" x14ac:dyDescent="0.3">
      <c r="A18" s="13"/>
      <c r="B18" s="14" t="s">
        <v>52</v>
      </c>
      <c r="C18" s="14"/>
      <c r="D18" s="15"/>
      <c r="F18" s="3"/>
      <c r="H18" s="5" t="s">
        <v>54</v>
      </c>
      <c r="I18" s="6"/>
      <c r="J18" s="6"/>
      <c r="K18" s="6"/>
      <c r="L18" s="6"/>
      <c r="M18" s="6"/>
      <c r="N18" s="6"/>
      <c r="O18" s="6"/>
    </row>
    <row r="19" spans="1:15" ht="16.5" customHeight="1" x14ac:dyDescent="0.25">
      <c r="B19" t="s">
        <v>61</v>
      </c>
      <c r="H19" s="3" t="s">
        <v>195</v>
      </c>
    </row>
    <row r="20" spans="1:15" x14ac:dyDescent="0.25">
      <c r="B20" t="s">
        <v>13</v>
      </c>
      <c r="C20" t="s">
        <v>14</v>
      </c>
      <c r="D20" t="s">
        <v>191</v>
      </c>
      <c r="E20" t="s">
        <v>192</v>
      </c>
    </row>
    <row r="21" spans="1:15" x14ac:dyDescent="0.25">
      <c r="A21" s="16" t="s">
        <v>62</v>
      </c>
      <c r="B21" s="17">
        <v>0.217</v>
      </c>
      <c r="C21" s="18">
        <v>3.22</v>
      </c>
      <c r="D21" s="18">
        <v>3.55</v>
      </c>
      <c r="E21" s="18">
        <v>9.59</v>
      </c>
      <c r="K21" t="s">
        <v>193</v>
      </c>
      <c r="L21" t="s">
        <v>14</v>
      </c>
      <c r="M21" t="s">
        <v>186</v>
      </c>
      <c r="N21" t="s">
        <v>187</v>
      </c>
    </row>
    <row r="22" spans="1:15" x14ac:dyDescent="0.25">
      <c r="A22" s="16" t="s">
        <v>63</v>
      </c>
      <c r="B22" s="17">
        <v>0.22500000000000001</v>
      </c>
      <c r="C22" s="18">
        <v>5.0199999999999996</v>
      </c>
      <c r="D22" s="18">
        <v>5.18</v>
      </c>
      <c r="E22" s="18">
        <v>11.3</v>
      </c>
      <c r="G22" t="s">
        <v>196</v>
      </c>
      <c r="J22" s="16" t="s">
        <v>31</v>
      </c>
      <c r="K22" s="16">
        <v>3105</v>
      </c>
      <c r="L22" s="16">
        <v>45</v>
      </c>
      <c r="M22" s="16">
        <v>130</v>
      </c>
      <c r="N22" s="16">
        <v>26</v>
      </c>
    </row>
    <row r="23" spans="1:15" x14ac:dyDescent="0.25">
      <c r="A23" s="16" t="s">
        <v>64</v>
      </c>
      <c r="B23" s="17">
        <v>0.318</v>
      </c>
      <c r="C23" s="18">
        <v>5.99</v>
      </c>
      <c r="D23" s="18">
        <v>6.22</v>
      </c>
      <c r="E23" s="18">
        <v>12.5</v>
      </c>
      <c r="J23" s="16" t="s">
        <v>32</v>
      </c>
      <c r="K23" s="16">
        <v>4074</v>
      </c>
      <c r="L23" s="16">
        <v>33</v>
      </c>
      <c r="M23" s="16">
        <v>38</v>
      </c>
      <c r="N23" s="16">
        <v>12</v>
      </c>
    </row>
    <row r="24" spans="1:15" x14ac:dyDescent="0.25">
      <c r="A24" s="16" t="s">
        <v>65</v>
      </c>
      <c r="B24" s="17">
        <v>0.30099999999999999</v>
      </c>
      <c r="C24" s="18">
        <v>6.33</v>
      </c>
      <c r="D24" s="18">
        <v>6.89</v>
      </c>
      <c r="E24" s="18">
        <v>14.4</v>
      </c>
      <c r="J24" s="16" t="s">
        <v>33</v>
      </c>
      <c r="K24" s="16">
        <v>2543</v>
      </c>
      <c r="L24" s="16">
        <v>87</v>
      </c>
      <c r="M24" s="16">
        <v>157</v>
      </c>
      <c r="N24" s="16">
        <v>31</v>
      </c>
    </row>
    <row r="25" spans="1:15" x14ac:dyDescent="0.25">
      <c r="A25" s="16" t="s">
        <v>66</v>
      </c>
      <c r="B25" s="17">
        <v>0.249</v>
      </c>
      <c r="C25" s="18">
        <v>4.28</v>
      </c>
      <c r="D25" s="18">
        <v>4.46</v>
      </c>
      <c r="E25" s="18">
        <v>13</v>
      </c>
      <c r="J25" s="16" t="s">
        <v>34</v>
      </c>
      <c r="K25" s="16">
        <v>2952</v>
      </c>
      <c r="L25" s="16">
        <v>38</v>
      </c>
      <c r="M25" s="16">
        <v>109</v>
      </c>
      <c r="N25" s="16">
        <v>19</v>
      </c>
    </row>
    <row r="26" spans="1:15" x14ac:dyDescent="0.25">
      <c r="A26" s="16" t="s">
        <v>67</v>
      </c>
      <c r="B26" s="17">
        <v>0.22</v>
      </c>
      <c r="C26" s="18">
        <v>4.03</v>
      </c>
      <c r="D26" s="18">
        <v>3.7</v>
      </c>
      <c r="E26" s="18">
        <v>10.1</v>
      </c>
      <c r="J26" s="16" t="s">
        <v>35</v>
      </c>
      <c r="K26" s="16">
        <v>3062</v>
      </c>
      <c r="L26" s="16">
        <v>49</v>
      </c>
      <c r="M26" s="16">
        <v>82</v>
      </c>
      <c r="N26" s="16">
        <v>37</v>
      </c>
    </row>
    <row r="27" spans="1:15" x14ac:dyDescent="0.25">
      <c r="A27" s="16" t="s">
        <v>68</v>
      </c>
      <c r="B27" s="17">
        <v>0.192</v>
      </c>
      <c r="C27" s="18">
        <v>3.2</v>
      </c>
      <c r="D27" s="18">
        <v>3.55</v>
      </c>
      <c r="E27" s="18">
        <v>8.75</v>
      </c>
      <c r="F27" t="s">
        <v>72</v>
      </c>
      <c r="J27" s="16" t="s">
        <v>36</v>
      </c>
      <c r="K27" s="16">
        <v>4231</v>
      </c>
      <c r="L27" s="16">
        <v>28</v>
      </c>
      <c r="M27" s="16">
        <v>74</v>
      </c>
      <c r="N27" s="16">
        <v>24</v>
      </c>
    </row>
    <row r="28" spans="1:15" x14ac:dyDescent="0.25">
      <c r="A28" s="16" t="s">
        <v>69</v>
      </c>
      <c r="B28" s="19"/>
      <c r="C28" s="20"/>
      <c r="D28" s="46"/>
      <c r="E28" s="46"/>
      <c r="F28" t="s">
        <v>71</v>
      </c>
      <c r="J28" s="16" t="s">
        <v>37</v>
      </c>
      <c r="K28" s="16">
        <v>2297</v>
      </c>
      <c r="L28" s="16">
        <v>72</v>
      </c>
      <c r="M28" s="16">
        <v>131</v>
      </c>
      <c r="N28" s="16">
        <v>37</v>
      </c>
    </row>
    <row r="29" spans="1:15" x14ac:dyDescent="0.25">
      <c r="A29" s="16" t="s">
        <v>70</v>
      </c>
      <c r="B29" s="17"/>
      <c r="C29" s="18"/>
      <c r="D29" s="16"/>
      <c r="E29" s="16"/>
      <c r="J29" s="16" t="s">
        <v>38</v>
      </c>
      <c r="K29" s="16">
        <v>4059</v>
      </c>
      <c r="L29" s="16">
        <v>29</v>
      </c>
      <c r="M29" s="16">
        <v>103</v>
      </c>
      <c r="N29" s="16">
        <v>37</v>
      </c>
    </row>
    <row r="30" spans="1:15" x14ac:dyDescent="0.25">
      <c r="A30" s="16" t="s">
        <v>198</v>
      </c>
      <c r="B30" s="17">
        <f>AVERAGE(B21:B27)</f>
        <v>0.246</v>
      </c>
      <c r="C30" s="18">
        <f>AVERAGE(C21:C27)</f>
        <v>4.5814285714285727</v>
      </c>
      <c r="D30" s="18">
        <f t="shared" ref="D30:E30" si="2">AVERAGE(D21:D27)</f>
        <v>4.7928571428571427</v>
      </c>
      <c r="E30" s="18">
        <f t="shared" si="2"/>
        <v>11.377142857142857</v>
      </c>
      <c r="J30" s="16" t="s">
        <v>39</v>
      </c>
      <c r="K30" s="16">
        <v>1529</v>
      </c>
      <c r="L30" s="16">
        <v>31</v>
      </c>
      <c r="M30" s="16">
        <v>69</v>
      </c>
      <c r="N30" s="16">
        <v>34</v>
      </c>
    </row>
    <row r="31" spans="1:15" x14ac:dyDescent="0.25">
      <c r="C31" s="25" t="s">
        <v>178</v>
      </c>
      <c r="J31" s="16" t="s">
        <v>40</v>
      </c>
      <c r="K31" s="16">
        <v>2709</v>
      </c>
      <c r="L31" s="16">
        <v>78</v>
      </c>
      <c r="M31" s="16">
        <v>142</v>
      </c>
      <c r="N31" s="16">
        <v>42</v>
      </c>
    </row>
    <row r="32" spans="1:15" x14ac:dyDescent="0.25">
      <c r="C32" t="s">
        <v>179</v>
      </c>
      <c r="J32" s="16" t="s">
        <v>41</v>
      </c>
      <c r="K32" s="16">
        <v>3183</v>
      </c>
      <c r="L32" s="16">
        <v>36</v>
      </c>
      <c r="M32" s="16">
        <v>79</v>
      </c>
      <c r="N32" s="16">
        <v>17</v>
      </c>
    </row>
    <row r="33" spans="3:14" x14ac:dyDescent="0.25">
      <c r="C33" t="s">
        <v>180</v>
      </c>
      <c r="D33" s="25"/>
      <c r="J33" s="16" t="s">
        <v>42</v>
      </c>
      <c r="K33" s="16">
        <v>3526</v>
      </c>
      <c r="L33" s="16">
        <v>54</v>
      </c>
      <c r="M33" s="16">
        <v>141</v>
      </c>
      <c r="N33" s="16">
        <v>29</v>
      </c>
    </row>
    <row r="34" spans="3:14" x14ac:dyDescent="0.25">
      <c r="J34" s="16" t="s">
        <v>43</v>
      </c>
      <c r="K34" s="16">
        <v>2869</v>
      </c>
      <c r="L34" s="16">
        <v>53</v>
      </c>
      <c r="M34" s="16">
        <v>116</v>
      </c>
      <c r="N34" s="16">
        <v>14</v>
      </c>
    </row>
    <row r="35" spans="3:14" x14ac:dyDescent="0.25">
      <c r="J35" s="16" t="s">
        <v>44</v>
      </c>
      <c r="K35" s="16">
        <v>3753</v>
      </c>
      <c r="L35" s="16">
        <v>31</v>
      </c>
      <c r="M35" s="16">
        <v>61</v>
      </c>
      <c r="N35" s="16">
        <v>12</v>
      </c>
    </row>
    <row r="36" spans="3:14" x14ac:dyDescent="0.25">
      <c r="J36" s="16" t="s">
        <v>45</v>
      </c>
      <c r="K36" s="16">
        <v>3051</v>
      </c>
      <c r="L36" s="16">
        <v>29</v>
      </c>
      <c r="M36" s="16">
        <v>43</v>
      </c>
      <c r="N36" s="16"/>
    </row>
    <row r="37" spans="3:14" x14ac:dyDescent="0.25">
      <c r="J37" s="16" t="s">
        <v>46</v>
      </c>
      <c r="K37" s="16">
        <v>3913</v>
      </c>
      <c r="L37" s="16">
        <v>84</v>
      </c>
      <c r="M37" s="16">
        <v>149</v>
      </c>
      <c r="N37" s="16">
        <v>32</v>
      </c>
    </row>
    <row r="38" spans="3:14" x14ac:dyDescent="0.25">
      <c r="J38" s="16" t="s">
        <v>47</v>
      </c>
      <c r="K38" s="16">
        <v>2463</v>
      </c>
      <c r="L38" s="16">
        <v>30</v>
      </c>
      <c r="M38" s="16">
        <v>48</v>
      </c>
      <c r="N38" s="16"/>
    </row>
    <row r="39" spans="3:14" x14ac:dyDescent="0.25">
      <c r="J39" s="16" t="s">
        <v>48</v>
      </c>
      <c r="K39" s="16">
        <v>1256</v>
      </c>
      <c r="L39" s="16">
        <v>76</v>
      </c>
      <c r="M39" s="16">
        <v>148</v>
      </c>
      <c r="N39" s="16">
        <v>31</v>
      </c>
    </row>
    <row r="40" spans="3:14" x14ac:dyDescent="0.25">
      <c r="J40" s="16" t="s">
        <v>49</v>
      </c>
      <c r="K40" s="16">
        <v>3978</v>
      </c>
      <c r="L40" s="16">
        <v>31</v>
      </c>
      <c r="M40" s="16">
        <v>68</v>
      </c>
      <c r="N40" s="16">
        <v>19</v>
      </c>
    </row>
    <row r="41" spans="3:14" x14ac:dyDescent="0.25">
      <c r="J41" s="16" t="s">
        <v>50</v>
      </c>
      <c r="K41" s="16">
        <v>3721</v>
      </c>
      <c r="L41" s="16">
        <v>26</v>
      </c>
      <c r="M41" s="16">
        <v>82</v>
      </c>
      <c r="N41" s="16">
        <v>17</v>
      </c>
    </row>
  </sheetData>
  <sheetProtection sheet="1" objects="1" scenarios="1"/>
  <hyperlinks>
    <hyperlink ref="H18" r:id="rId1"/>
  </hyperlinks>
  <pageMargins left="0.25" right="0.25" top="0.75" bottom="0.75" header="0.3" footer="0.3"/>
  <pageSetup scale="6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112"/>
  <sheetViews>
    <sheetView workbookViewId="0">
      <selection activeCell="B8" sqref="B8"/>
    </sheetView>
  </sheetViews>
  <sheetFormatPr defaultRowHeight="15" x14ac:dyDescent="0.25"/>
  <cols>
    <col min="2" max="2" width="164.85546875" customWidth="1"/>
  </cols>
  <sheetData>
    <row r="2" spans="2:2" x14ac:dyDescent="0.25">
      <c r="B2" s="22">
        <v>4</v>
      </c>
    </row>
    <row r="3" spans="2:2" ht="16.5" x14ac:dyDescent="0.25">
      <c r="B3" s="23"/>
    </row>
    <row r="4" spans="2:2" ht="16.5" x14ac:dyDescent="0.25">
      <c r="B4" s="26" t="s">
        <v>177</v>
      </c>
    </row>
    <row r="5" spans="2:2" ht="16.5" x14ac:dyDescent="0.25">
      <c r="B5" s="23" t="s">
        <v>79</v>
      </c>
    </row>
    <row r="6" spans="2:2" ht="16.5" x14ac:dyDescent="0.25">
      <c r="B6" s="23" t="s">
        <v>80</v>
      </c>
    </row>
    <row r="7" spans="2:2" ht="17.25" x14ac:dyDescent="0.25">
      <c r="B7" s="24"/>
    </row>
    <row r="8" spans="2:2" ht="16.5" x14ac:dyDescent="0.25">
      <c r="B8" s="27" t="s">
        <v>81</v>
      </c>
    </row>
    <row r="9" spans="2:2" ht="16.5" x14ac:dyDescent="0.25">
      <c r="B9" s="23" t="s">
        <v>82</v>
      </c>
    </row>
    <row r="10" spans="2:2" ht="16.5" x14ac:dyDescent="0.25">
      <c r="B10" s="23" t="s">
        <v>83</v>
      </c>
    </row>
    <row r="11" spans="2:2" ht="16.5" x14ac:dyDescent="0.25">
      <c r="B11" s="23" t="s">
        <v>173</v>
      </c>
    </row>
    <row r="12" spans="2:2" ht="16.5" x14ac:dyDescent="0.25">
      <c r="B12" s="23" t="s">
        <v>174</v>
      </c>
    </row>
    <row r="13" spans="2:2" ht="16.5" x14ac:dyDescent="0.25">
      <c r="B13" s="23" t="s">
        <v>84</v>
      </c>
    </row>
    <row r="14" spans="2:2" ht="16.5" x14ac:dyDescent="0.25">
      <c r="B14" s="23" t="s">
        <v>85</v>
      </c>
    </row>
    <row r="15" spans="2:2" ht="16.5" x14ac:dyDescent="0.25">
      <c r="B15" s="23" t="s">
        <v>86</v>
      </c>
    </row>
    <row r="16" spans="2:2" ht="17.25" x14ac:dyDescent="0.25">
      <c r="B16" s="24"/>
    </row>
    <row r="17" spans="2:2" ht="16.5" x14ac:dyDescent="0.25">
      <c r="B17" s="23" t="s">
        <v>87</v>
      </c>
    </row>
    <row r="18" spans="2:2" ht="16.5" x14ac:dyDescent="0.25">
      <c r="B18" s="23" t="s">
        <v>175</v>
      </c>
    </row>
    <row r="19" spans="2:2" ht="16.5" x14ac:dyDescent="0.25">
      <c r="B19" s="23" t="s">
        <v>88</v>
      </c>
    </row>
    <row r="20" spans="2:2" ht="16.5" x14ac:dyDescent="0.25">
      <c r="B20" s="23" t="s">
        <v>89</v>
      </c>
    </row>
    <row r="21" spans="2:2" ht="16.5" x14ac:dyDescent="0.25">
      <c r="B21" s="23" t="s">
        <v>90</v>
      </c>
    </row>
    <row r="22" spans="2:2" ht="16.5" x14ac:dyDescent="0.25">
      <c r="B22" s="23" t="s">
        <v>91</v>
      </c>
    </row>
    <row r="23" spans="2:2" ht="16.5" x14ac:dyDescent="0.25">
      <c r="B23" s="23" t="s">
        <v>92</v>
      </c>
    </row>
    <row r="24" spans="2:2" ht="17.25" x14ac:dyDescent="0.25">
      <c r="B24" s="24"/>
    </row>
    <row r="25" spans="2:2" ht="16.5" x14ac:dyDescent="0.25">
      <c r="B25" s="23" t="s">
        <v>93</v>
      </c>
    </row>
    <row r="26" spans="2:2" ht="16.5" x14ac:dyDescent="0.25">
      <c r="B26" s="23" t="s">
        <v>94</v>
      </c>
    </row>
    <row r="27" spans="2:2" ht="16.5" x14ac:dyDescent="0.25">
      <c r="B27" s="23" t="s">
        <v>95</v>
      </c>
    </row>
    <row r="28" spans="2:2" ht="16.5" x14ac:dyDescent="0.25">
      <c r="B28" s="23" t="s">
        <v>96</v>
      </c>
    </row>
    <row r="29" spans="2:2" ht="16.5" x14ac:dyDescent="0.25">
      <c r="B29" s="23" t="s">
        <v>97</v>
      </c>
    </row>
    <row r="30" spans="2:2" ht="16.5" x14ac:dyDescent="0.25">
      <c r="B30" s="23" t="s">
        <v>98</v>
      </c>
    </row>
    <row r="31" spans="2:2" ht="17.25" x14ac:dyDescent="0.25">
      <c r="B31" s="24"/>
    </row>
    <row r="32" spans="2:2" ht="16.5" x14ac:dyDescent="0.25">
      <c r="B32" s="23" t="s">
        <v>99</v>
      </c>
    </row>
    <row r="33" spans="2:2" ht="16.5" x14ac:dyDescent="0.25">
      <c r="B33" s="23" t="s">
        <v>82</v>
      </c>
    </row>
    <row r="34" spans="2:2" ht="16.5" x14ac:dyDescent="0.25">
      <c r="B34" s="23" t="s">
        <v>100</v>
      </c>
    </row>
    <row r="35" spans="2:2" ht="16.5" x14ac:dyDescent="0.25">
      <c r="B35" s="23" t="s">
        <v>101</v>
      </c>
    </row>
    <row r="36" spans="2:2" ht="16.5" x14ac:dyDescent="0.25">
      <c r="B36" s="23" t="s">
        <v>176</v>
      </c>
    </row>
    <row r="37" spans="2:2" ht="16.5" x14ac:dyDescent="0.25">
      <c r="B37" s="23" t="s">
        <v>94</v>
      </c>
    </row>
    <row r="38" spans="2:2" ht="16.5" x14ac:dyDescent="0.25">
      <c r="B38" s="23" t="s">
        <v>102</v>
      </c>
    </row>
    <row r="39" spans="2:2" ht="16.5" x14ac:dyDescent="0.25">
      <c r="B39" s="23" t="s">
        <v>82</v>
      </c>
    </row>
    <row r="40" spans="2:2" ht="16.5" x14ac:dyDescent="0.25">
      <c r="B40" s="23" t="s">
        <v>103</v>
      </c>
    </row>
    <row r="41" spans="2:2" ht="16.5" x14ac:dyDescent="0.25">
      <c r="B41" s="23" t="s">
        <v>181</v>
      </c>
    </row>
    <row r="42" spans="2:2" ht="16.5" x14ac:dyDescent="0.25">
      <c r="B42" s="23" t="s">
        <v>104</v>
      </c>
    </row>
    <row r="43" spans="2:2" ht="16.5" x14ac:dyDescent="0.25">
      <c r="B43" s="27" t="s">
        <v>105</v>
      </c>
    </row>
    <row r="44" spans="2:2" ht="16.5" x14ac:dyDescent="0.25">
      <c r="B44" s="23" t="s">
        <v>106</v>
      </c>
    </row>
    <row r="45" spans="2:2" ht="16.5" x14ac:dyDescent="0.25">
      <c r="B45" s="23" t="s">
        <v>107</v>
      </c>
    </row>
    <row r="46" spans="2:2" ht="16.5" x14ac:dyDescent="0.25">
      <c r="B46" s="23" t="s">
        <v>108</v>
      </c>
    </row>
    <row r="47" spans="2:2" ht="16.5" x14ac:dyDescent="0.25">
      <c r="B47" s="23" t="s">
        <v>109</v>
      </c>
    </row>
    <row r="48" spans="2:2" ht="16.5" x14ac:dyDescent="0.25">
      <c r="B48" s="23" t="s">
        <v>110</v>
      </c>
    </row>
    <row r="49" spans="2:2" ht="16.5" x14ac:dyDescent="0.25">
      <c r="B49" s="23" t="s">
        <v>111</v>
      </c>
    </row>
    <row r="50" spans="2:2" ht="16.5" x14ac:dyDescent="0.25">
      <c r="B50" s="23" t="s">
        <v>112</v>
      </c>
    </row>
    <row r="51" spans="2:2" ht="16.5" x14ac:dyDescent="0.25">
      <c r="B51" s="23" t="s">
        <v>113</v>
      </c>
    </row>
    <row r="52" spans="2:2" ht="16.5" x14ac:dyDescent="0.25">
      <c r="B52" s="23" t="s">
        <v>114</v>
      </c>
    </row>
    <row r="53" spans="2:2" ht="16.5" x14ac:dyDescent="0.25">
      <c r="B53" s="23" t="s">
        <v>115</v>
      </c>
    </row>
    <row r="54" spans="2:2" ht="16.5" x14ac:dyDescent="0.25">
      <c r="B54" s="23" t="s">
        <v>116</v>
      </c>
    </row>
    <row r="55" spans="2:2" ht="16.5" x14ac:dyDescent="0.25">
      <c r="B55" s="23" t="s">
        <v>117</v>
      </c>
    </row>
    <row r="56" spans="2:2" ht="16.5" x14ac:dyDescent="0.25">
      <c r="B56" s="23" t="s">
        <v>118</v>
      </c>
    </row>
    <row r="57" spans="2:2" ht="16.5" x14ac:dyDescent="0.25">
      <c r="B57" s="23" t="s">
        <v>119</v>
      </c>
    </row>
    <row r="58" spans="2:2" ht="16.5" x14ac:dyDescent="0.25">
      <c r="B58" s="23" t="s">
        <v>120</v>
      </c>
    </row>
    <row r="59" spans="2:2" ht="16.5" x14ac:dyDescent="0.25">
      <c r="B59" s="23" t="s">
        <v>121</v>
      </c>
    </row>
    <row r="60" spans="2:2" ht="16.5" x14ac:dyDescent="0.25">
      <c r="B60" s="23" t="s">
        <v>122</v>
      </c>
    </row>
    <row r="61" spans="2:2" ht="16.5" x14ac:dyDescent="0.25">
      <c r="B61" s="23" t="s">
        <v>123</v>
      </c>
    </row>
    <row r="62" spans="2:2" ht="16.5" x14ac:dyDescent="0.25">
      <c r="B62" s="23" t="s">
        <v>124</v>
      </c>
    </row>
    <row r="63" spans="2:2" x14ac:dyDescent="0.25">
      <c r="B63" s="22">
        <v>5</v>
      </c>
    </row>
    <row r="64" spans="2:2" ht="16.5" x14ac:dyDescent="0.25">
      <c r="B64" s="23" t="s">
        <v>125</v>
      </c>
    </row>
    <row r="65" spans="2:2" ht="16.5" x14ac:dyDescent="0.25">
      <c r="B65" s="23" t="s">
        <v>126</v>
      </c>
    </row>
    <row r="66" spans="2:2" ht="16.5" x14ac:dyDescent="0.25">
      <c r="B66" s="23" t="s">
        <v>127</v>
      </c>
    </row>
    <row r="67" spans="2:2" ht="16.5" x14ac:dyDescent="0.25">
      <c r="B67" s="23" t="s">
        <v>128</v>
      </c>
    </row>
    <row r="68" spans="2:2" ht="16.5" x14ac:dyDescent="0.25">
      <c r="B68" s="23" t="s">
        <v>129</v>
      </c>
    </row>
    <row r="69" spans="2:2" ht="16.5" x14ac:dyDescent="0.25">
      <c r="B69" s="23" t="s">
        <v>130</v>
      </c>
    </row>
    <row r="70" spans="2:2" ht="16.5" x14ac:dyDescent="0.25">
      <c r="B70" s="23" t="s">
        <v>131</v>
      </c>
    </row>
    <row r="71" spans="2:2" ht="16.5" x14ac:dyDescent="0.25">
      <c r="B71" s="23" t="s">
        <v>132</v>
      </c>
    </row>
    <row r="72" spans="2:2" ht="16.5" x14ac:dyDescent="0.25">
      <c r="B72" s="23" t="s">
        <v>133</v>
      </c>
    </row>
    <row r="73" spans="2:2" ht="16.5" x14ac:dyDescent="0.25">
      <c r="B73" s="23" t="s">
        <v>134</v>
      </c>
    </row>
    <row r="74" spans="2:2" ht="16.5" x14ac:dyDescent="0.25">
      <c r="B74" s="23" t="s">
        <v>135</v>
      </c>
    </row>
    <row r="75" spans="2:2" ht="16.5" x14ac:dyDescent="0.25">
      <c r="B75" s="23" t="s">
        <v>136</v>
      </c>
    </row>
    <row r="76" spans="2:2" ht="16.5" x14ac:dyDescent="0.25">
      <c r="B76" s="23" t="s">
        <v>137</v>
      </c>
    </row>
    <row r="77" spans="2:2" ht="16.5" x14ac:dyDescent="0.25">
      <c r="B77" s="23" t="s">
        <v>138</v>
      </c>
    </row>
    <row r="78" spans="2:2" ht="16.5" x14ac:dyDescent="0.25">
      <c r="B78" s="23" t="s">
        <v>139</v>
      </c>
    </row>
    <row r="79" spans="2:2" ht="16.5" x14ac:dyDescent="0.25">
      <c r="B79" s="23" t="s">
        <v>140</v>
      </c>
    </row>
    <row r="80" spans="2:2" ht="16.5" x14ac:dyDescent="0.25">
      <c r="B80" s="23" t="s">
        <v>141</v>
      </c>
    </row>
    <row r="81" spans="2:2" ht="16.5" x14ac:dyDescent="0.25">
      <c r="B81" s="23" t="s">
        <v>142</v>
      </c>
    </row>
    <row r="82" spans="2:2" ht="16.5" x14ac:dyDescent="0.25">
      <c r="B82" s="23" t="s">
        <v>143</v>
      </c>
    </row>
    <row r="83" spans="2:2" ht="16.5" x14ac:dyDescent="0.25">
      <c r="B83" s="23" t="s">
        <v>144</v>
      </c>
    </row>
    <row r="84" spans="2:2" ht="16.5" x14ac:dyDescent="0.25">
      <c r="B84" s="23" t="s">
        <v>145</v>
      </c>
    </row>
    <row r="85" spans="2:2" ht="16.5" x14ac:dyDescent="0.25">
      <c r="B85" s="23" t="s">
        <v>146</v>
      </c>
    </row>
    <row r="86" spans="2:2" ht="16.5" x14ac:dyDescent="0.25">
      <c r="B86" s="23" t="s">
        <v>147</v>
      </c>
    </row>
    <row r="87" spans="2:2" ht="16.5" x14ac:dyDescent="0.25">
      <c r="B87" s="23" t="s">
        <v>94</v>
      </c>
    </row>
    <row r="88" spans="2:2" ht="16.5" x14ac:dyDescent="0.25">
      <c r="B88" s="23" t="s">
        <v>148</v>
      </c>
    </row>
    <row r="89" spans="2:2" ht="16.5" x14ac:dyDescent="0.25">
      <c r="B89" s="23" t="s">
        <v>149</v>
      </c>
    </row>
    <row r="90" spans="2:2" ht="16.5" x14ac:dyDescent="0.25">
      <c r="B90" s="23" t="s">
        <v>150</v>
      </c>
    </row>
    <row r="91" spans="2:2" ht="16.5" x14ac:dyDescent="0.25">
      <c r="B91" s="23" t="s">
        <v>151</v>
      </c>
    </row>
    <row r="92" spans="2:2" ht="16.5" x14ac:dyDescent="0.25">
      <c r="B92" s="23" t="s">
        <v>152</v>
      </c>
    </row>
    <row r="93" spans="2:2" ht="16.5" x14ac:dyDescent="0.25">
      <c r="B93" s="23" t="s">
        <v>153</v>
      </c>
    </row>
    <row r="94" spans="2:2" ht="16.5" x14ac:dyDescent="0.25">
      <c r="B94" s="23" t="s">
        <v>154</v>
      </c>
    </row>
    <row r="95" spans="2:2" ht="16.5" x14ac:dyDescent="0.25">
      <c r="B95" s="23" t="s">
        <v>155</v>
      </c>
    </row>
    <row r="96" spans="2:2" ht="16.5" x14ac:dyDescent="0.25">
      <c r="B96" s="23" t="s">
        <v>156</v>
      </c>
    </row>
    <row r="97" spans="2:2" ht="16.5" x14ac:dyDescent="0.25">
      <c r="B97" s="23" t="s">
        <v>157</v>
      </c>
    </row>
    <row r="98" spans="2:2" ht="16.5" x14ac:dyDescent="0.25">
      <c r="B98" s="23" t="s">
        <v>158</v>
      </c>
    </row>
    <row r="99" spans="2:2" ht="16.5" x14ac:dyDescent="0.25">
      <c r="B99" s="23" t="s">
        <v>159</v>
      </c>
    </row>
    <row r="100" spans="2:2" ht="16.5" x14ac:dyDescent="0.25">
      <c r="B100" s="23" t="s">
        <v>160</v>
      </c>
    </row>
    <row r="101" spans="2:2" ht="16.5" x14ac:dyDescent="0.25">
      <c r="B101" s="23" t="s">
        <v>161</v>
      </c>
    </row>
    <row r="102" spans="2:2" ht="16.5" x14ac:dyDescent="0.25">
      <c r="B102" s="23" t="s">
        <v>162</v>
      </c>
    </row>
    <row r="103" spans="2:2" ht="16.5" x14ac:dyDescent="0.25">
      <c r="B103" s="23" t="s">
        <v>163</v>
      </c>
    </row>
    <row r="104" spans="2:2" ht="16.5" x14ac:dyDescent="0.25">
      <c r="B104" s="23" t="s">
        <v>164</v>
      </c>
    </row>
    <row r="105" spans="2:2" ht="16.5" x14ac:dyDescent="0.25">
      <c r="B105" s="23" t="s">
        <v>165</v>
      </c>
    </row>
    <row r="106" spans="2:2" ht="16.5" x14ac:dyDescent="0.25">
      <c r="B106" s="23" t="s">
        <v>166</v>
      </c>
    </row>
    <row r="107" spans="2:2" ht="16.5" x14ac:dyDescent="0.25">
      <c r="B107" s="23" t="s">
        <v>167</v>
      </c>
    </row>
    <row r="108" spans="2:2" ht="16.5" x14ac:dyDescent="0.25">
      <c r="B108" s="23" t="s">
        <v>168</v>
      </c>
    </row>
    <row r="109" spans="2:2" ht="16.5" x14ac:dyDescent="0.25">
      <c r="B109" s="23" t="s">
        <v>169</v>
      </c>
    </row>
    <row r="110" spans="2:2" ht="16.5" x14ac:dyDescent="0.25">
      <c r="B110" s="23" t="s">
        <v>170</v>
      </c>
    </row>
    <row r="111" spans="2:2" ht="16.5" x14ac:dyDescent="0.25">
      <c r="B111" s="23" t="s">
        <v>171</v>
      </c>
    </row>
    <row r="112" spans="2:2" ht="16.5" x14ac:dyDescent="0.25">
      <c r="B112" s="23" t="s">
        <v>172</v>
      </c>
    </row>
  </sheetData>
  <sheetProtection sheet="1" objects="1" scenarios="1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1-PLCcalculator</vt:lpstr>
      <vt:lpstr>2Peanut Market Outlook for 2016</vt:lpstr>
      <vt:lpstr>Sheet3</vt:lpstr>
      <vt:lpstr>'1-PLCcalculator'!Print_Area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Smith</dc:creator>
  <cp:lastModifiedBy>Jackie Smith</cp:lastModifiedBy>
  <cp:lastPrinted>2016-04-25T14:34:13Z</cp:lastPrinted>
  <dcterms:created xsi:type="dcterms:W3CDTF">2016-04-12T03:52:24Z</dcterms:created>
  <dcterms:modified xsi:type="dcterms:W3CDTF">2016-04-25T19:45:49Z</dcterms:modified>
</cp:coreProperties>
</file>